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  <Override ContentType="application/vnd.openxmlformats-officedocument.spreadsheetml.worksheet+xml" PartName="/xl/worksheets/sheet38.xml"/>
  <Override ContentType="application/vnd.openxmlformats-officedocument.spreadsheetml.worksheet+xml" PartName="/xl/worksheets/sheet39.xml"/>
  <Override ContentType="application/vnd.openxmlformats-officedocument.spreadsheetml.worksheet+xml" PartName="/xl/worksheets/sheet40.xml"/>
  <Override ContentType="application/vnd.openxmlformats-officedocument.spreadsheetml.worksheet+xml" PartName="/xl/worksheets/sheet41.xml"/>
  <Override ContentType="application/vnd.openxmlformats-officedocument.spreadsheetml.worksheet+xml" PartName="/xl/worksheets/sheet42.xml"/>
  <Override ContentType="application/vnd.openxmlformats-officedocument.spreadsheetml.worksheet+xml" PartName="/xl/worksheets/sheet43.xml"/>
  <Override ContentType="application/vnd.openxmlformats-officedocument.spreadsheetml.worksheet+xml" PartName="/xl/worksheets/sheet44.xml"/>
  <Override ContentType="application/vnd.openxmlformats-officedocument.spreadsheetml.worksheet+xml" PartName="/xl/worksheets/sheet45.xml"/>
  <Override ContentType="application/vnd.openxmlformats-officedocument.spreadsheetml.worksheet+xml" PartName="/xl/worksheets/sheet46.xml"/>
  <Override ContentType="application/vnd.openxmlformats-officedocument.spreadsheetml.worksheet+xml" PartName="/xl/worksheets/sheet47.xml"/>
  <Override ContentType="application/vnd.openxmlformats-officedocument.spreadsheetml.worksheet+xml" PartName="/xl/worksheets/sheet48.xml"/>
  <Override ContentType="application/vnd.openxmlformats-officedocument.spreadsheetml.worksheet+xml" PartName="/xl/worksheets/sheet49.xml"/>
  <Override ContentType="application/vnd.openxmlformats-officedocument.spreadsheetml.worksheet+xml" PartName="/xl/worksheets/sheet50.xml"/>
  <Override ContentType="application/vnd.openxmlformats-officedocument.spreadsheetml.worksheet+xml" PartName="/xl/worksheets/sheet51.xml"/>
  <Override ContentType="application/vnd.openxmlformats-officedocument.spreadsheetml.worksheet+xml" PartName="/xl/worksheets/sheet52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table+xml" PartName="/xl/tables/table30.xml"/>
  <Override ContentType="application/vnd.openxmlformats-officedocument.spreadsheetml.table+xml" PartName="/xl/tables/table31.xml"/>
  <Override ContentType="application/vnd.openxmlformats-officedocument.spreadsheetml.table+xml" PartName="/xl/tables/table32.xml"/>
  <Override ContentType="application/vnd.openxmlformats-officedocument.spreadsheetml.table+xml" PartName="/xl/tables/table33.xml"/>
  <Override ContentType="application/vnd.openxmlformats-officedocument.spreadsheetml.table+xml" PartName="/xl/tables/table34.xml"/>
  <Override ContentType="application/vnd.openxmlformats-officedocument.spreadsheetml.table+xml" PartName="/xl/tables/table35.xml"/>
  <Override ContentType="application/vnd.openxmlformats-officedocument.spreadsheetml.table+xml" PartName="/xl/tables/table36.xml"/>
  <Override ContentType="application/vnd.openxmlformats-officedocument.spreadsheetml.table+xml" PartName="/xl/tables/table37.xml"/>
  <Override ContentType="application/vnd.openxmlformats-officedocument.spreadsheetml.table+xml" PartName="/xl/tables/table38.xml"/>
  <Override ContentType="application/vnd.openxmlformats-officedocument.spreadsheetml.table+xml" PartName="/xl/tables/table39.xml"/>
  <Override ContentType="application/vnd.openxmlformats-officedocument.spreadsheetml.table+xml" PartName="/xl/tables/table40.xml"/>
  <Override ContentType="application/vnd.openxmlformats-officedocument.spreadsheetml.table+xml" PartName="/xl/tables/table41.xml"/>
  <Override ContentType="application/vnd.openxmlformats-officedocument.spreadsheetml.table+xml" PartName="/xl/tables/table42.xml"/>
  <Override ContentType="application/vnd.openxmlformats-officedocument.spreadsheetml.table+xml" PartName="/xl/tables/table43.xml"/>
  <Override ContentType="application/vnd.openxmlformats-officedocument.spreadsheetml.table+xml" PartName="/xl/tables/table44.xml"/>
  <Override ContentType="application/vnd.openxmlformats-officedocument.spreadsheetml.table+xml" PartName="/xl/tables/table45.xml"/>
  <Override ContentType="application/vnd.openxmlformats-officedocument.spreadsheetml.table+xml" PartName="/xl/tables/table46.xml"/>
  <Override ContentType="application/vnd.openxmlformats-officedocument.spreadsheetml.table+xml" PartName="/xl/tables/table47.xml"/>
  <Override ContentType="application/vnd.openxmlformats-officedocument.spreadsheetml.table+xml" PartName="/xl/tables/table48.xml"/>
  <Override ContentType="application/vnd.openxmlformats-officedocument.spreadsheetml.table+xml" PartName="/xl/tables/table49.xml"/>
  <Override ContentType="application/vnd.openxmlformats-officedocument.spreadsheetml.table+xml" PartName="/xl/tables/table50.xml"/>
  <Override ContentType="application/vnd.openxmlformats-officedocument.spreadsheetml.table+xml" PartName="/xl/tables/table51.xml"/>
  <Override ContentType="application/vnd.openxmlformats-officedocument.spreadsheetml.table+xml" PartName="/xl/tables/table52.xml"/>
  <Override ContentType="application/vnd.openxmlformats-officedocument.spreadsheetml.table+xml" PartName="/xl/tables/table53.xml"/>
  <Override ContentType="application/vnd.openxmlformats-officedocument.spreadsheetml.table+xml" PartName="/xl/tables/table5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4" sheetId="2" r:id="rId3"/>
    <sheet name="14.1" sheetId="3" r:id="rId4"/>
    <sheet name="14.2" sheetId="4" r:id="rId5"/>
    <sheet name="14.3" sheetId="5" r:id="rId6"/>
    <sheet name="14.4" sheetId="6" r:id="rId7"/>
    <sheet name="14.5" sheetId="7" r:id="rId8"/>
    <sheet name="14.6" sheetId="8" r:id="rId9"/>
    <sheet name="14.7" sheetId="9" r:id="rId10"/>
    <sheet name="14.8" sheetId="10" r:id="rId11"/>
    <sheet name="14.9" sheetId="11" r:id="rId12"/>
    <sheet name="14.10" sheetId="12" r:id="rId13"/>
    <sheet name="14.11" sheetId="13" r:id="rId14"/>
    <sheet name="14.12" sheetId="14" r:id="rId15"/>
    <sheet name="14.13" sheetId="15" r:id="rId16"/>
    <sheet name="14.14" sheetId="16" r:id="rId17"/>
    <sheet name="14.15" sheetId="17" r:id="rId18"/>
    <sheet name="14.16" sheetId="18" r:id="rId19"/>
    <sheet name="14.17" sheetId="19" r:id="rId20"/>
    <sheet name="14.18" sheetId="20" r:id="rId21"/>
    <sheet name="14.19" sheetId="21" r:id="rId22"/>
    <sheet name="14.20" sheetId="22" r:id="rId23"/>
    <sheet name="14.21" sheetId="23" r:id="rId24"/>
    <sheet name="14.22" sheetId="24" r:id="rId25"/>
    <sheet name="14.23" sheetId="25" r:id="rId26"/>
    <sheet name="14.24" sheetId="26" r:id="rId27"/>
    <sheet name="14.25" sheetId="27" r:id="rId28"/>
    <sheet name="14.1E" sheetId="28" r:id="rId29"/>
    <sheet name="14.2E" sheetId="29" r:id="rId30"/>
    <sheet name="14.3E" sheetId="30" r:id="rId31"/>
    <sheet name="14.4E" sheetId="31" r:id="rId32"/>
    <sheet name="14.5E" sheetId="32" r:id="rId33"/>
    <sheet name="14.6E" sheetId="33" r:id="rId34"/>
    <sheet name="14.7E" sheetId="34" r:id="rId35"/>
    <sheet name="14.8E" sheetId="35" r:id="rId36"/>
    <sheet name="14.9E" sheetId="36" r:id="rId37"/>
    <sheet name="14.10E" sheetId="37" r:id="rId38"/>
    <sheet name="14.11E" sheetId="38" r:id="rId39"/>
    <sheet name="14.12E" sheetId="39" r:id="rId40"/>
    <sheet name="14.13E" sheetId="40" r:id="rId41"/>
    <sheet name="14.14E" sheetId="41" r:id="rId42"/>
    <sheet name="14.15E" sheetId="42" r:id="rId43"/>
    <sheet name="14.16E" sheetId="43" r:id="rId44"/>
    <sheet name="14.17E" sheetId="44" r:id="rId45"/>
    <sheet name="14.18E" sheetId="45" r:id="rId46"/>
    <sheet name="14.19E" sheetId="46" r:id="rId47"/>
    <sheet name="14.20E" sheetId="47" r:id="rId48"/>
    <sheet name="14.21E" sheetId="48" r:id="rId49"/>
    <sheet name="14.22E" sheetId="49" r:id="rId50"/>
    <sheet name="14.23E" sheetId="50" r:id="rId51"/>
    <sheet name="14.24E" sheetId="51" r:id="rId52"/>
    <sheet name="14.25E" sheetId="52" r:id="rId53"/>
  </sheets>
  <calcPr fullCalcOnLoad="1"/>
</workbook>
</file>

<file path=xl/sharedStrings.xml><?xml version="1.0" encoding="utf-8"?>
<sst xmlns="http://schemas.openxmlformats.org/spreadsheetml/2006/main" count="364" uniqueCount="364">
  <si>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</si>
  <si>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</si>
  <si>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</si>
  <si>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</si>
  <si>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</si>
  <si>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</si>
  <si>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</si>
  <si>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</si>
  <si>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</si>
  <si>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</si>
  <si>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14</t>
  </si>
  <si>
    <t>APARELHOS ELÉTRICOS, HIDRAULICOS E SANITÁRIOS</t>
  </si>
  <si>
    <t>14.1</t>
  </si>
  <si>
    <t>18.002.0014-0</t>
  </si>
  <si>
    <t>EMOP</t>
  </si>
  <si>
    <t>LAVATORIO DE LOUCA BRANCA,COM COLUNA SUSPENSA,CONFORME ABNT NBR 9050 PARA ACESSIBILIDADE,MEDINDO EM TORNO DE (45,5X35,5) CM,INCLUSIVE ACESSORIOS DE FIXACAO.FERRAGENS EM METAL CROMAD O:SIFAO 1"X1.1/4",VALVULA DE ESCOAMENTO,RABICHO,TORNEIRA PAR A LAVATORIO DE MESA COM ALAVANCA,ACIONAMENTO MANUAL E FECHAM ENTO AUTOMATICO.FORNECIMENTO</t>
  </si>
  <si>
    <t>un</t>
  </si>
  <si>
    <t>12,00</t>
  </si>
  <si>
    <t>14.2</t>
  </si>
  <si>
    <t>15.003.0360-0</t>
  </si>
  <si>
    <t>ASSENTAMENTO DE LAVATORIO(EXCLUSIVE FORNECIMENTO DO APARELHO ),INCLUSIVE MATERIAIS NECESSARIOS</t>
  </si>
  <si>
    <t>14.3</t>
  </si>
  <si>
    <t>15.003.0405-0</t>
  </si>
  <si>
    <t>ASSENTAMENTO DE BACIA SANITARIA (EXCLUSIVE FORNECIMENTO DO A PARELHO),INCLUSIVE MATERIAIS NECESSARIOS</t>
  </si>
  <si>
    <t>18,00</t>
  </si>
  <si>
    <t>14.4</t>
  </si>
  <si>
    <t>18.002.0065-0</t>
  </si>
  <si>
    <t>BACIA SANITARIA DE LOUCA BRANCA,COM CAIXA ACOPLADA,PADRAO PO PULAR,INCLUSIVE ASSENTO PLASTICO PADRAO POPULAR,RABICHO EM P VC,ANEL DE VEDACAO E ACESSORIOS DE FIXACAO.FORNECIMENTO</t>
  </si>
  <si>
    <t>6,00</t>
  </si>
  <si>
    <t>14.5</t>
  </si>
  <si>
    <t>18.002.0095-0</t>
  </si>
  <si>
    <t>BACIA SANITARIA DE LOUCA BRANCA,COM CAIXA ACOPLADA,CONFORME ABNT NBR 9050 PARA ACESSIBILIDADE,INCLUSIVE ASSENTO PLASTICO PADRAO MEDIO LUXO,RABICHO CROMADO,ANEL DE VEDACAO E ACESSOR IOS DE FIXACAO.FORNECIMENTO</t>
  </si>
  <si>
    <t>14.6</t>
  </si>
  <si>
    <t>15.003.0380-0</t>
  </si>
  <si>
    <t>ASSENTAMENTO DE CHUVEIRO(EXCLUSIVE FORNECIMENTO DO APARELHO) ,INCLUSIVE MATERIAIS NECESSARIOS E BRACO CROMADO</t>
  </si>
  <si>
    <t>15,00</t>
  </si>
  <si>
    <t>14.7</t>
  </si>
  <si>
    <t>18.007.0075-0</t>
  </si>
  <si>
    <t>CHUVEIRO ELETRICO,EM METAL CROMADO,EM 110/220V,COM BRACO CRO MADO DE 1/2" E 1 REGISTRO DE PRESSAO 1416 DE 3/4",COM CANOPL A E VOLANTE EM METAL CROMADO.FORNECIMENTO</t>
  </si>
  <si>
    <t>4,00</t>
  </si>
  <si>
    <t>14.8</t>
  </si>
  <si>
    <t>18.007.0090-0</t>
  </si>
  <si>
    <t>CHUVEIRO COM DESVIADOR E DUCHA MANUAL,CROMADO,PARA PESSOAS C OM NECESSIDADES ESPECIFICAS.FORNECIMENTO</t>
  </si>
  <si>
    <t>11,00</t>
  </si>
  <si>
    <t>14.9</t>
  </si>
  <si>
    <t>18.016.0140-0</t>
  </si>
  <si>
    <t>BANCO ARTICULADO,COM CANTOS ARREDONDADOS E SUPERFICIE ANTIDE RRAPANTE IMPERMEAVEL,DIMENSOES MINIMAS (0,45X0,70)M,EM ACO I NOXIDAVEL AISI 304,TUBO DE 1.1/4",CONFORME ABNT NBR 9050 PAR A ACESSIBILIDADE.FORNCIMENTO E COLOCACAO</t>
  </si>
  <si>
    <t>14.10</t>
  </si>
  <si>
    <t>18.016.0105-0</t>
  </si>
  <si>
    <t>BARRA DE APOIO EM ACO INOXIDAVEL AISI 304,TUBO DE 1.1/4",INC LUSIVE FIXACAO COM PARAFUSOS INOXIDAVEIS E BUCHAS PLASTICAS, COM 50CM,CONFORME ABNT NBR 9050 PARA ACESSIBILIDADE.FORNECIM ENTO E COLOCACAO</t>
  </si>
  <si>
    <t>24,00</t>
  </si>
  <si>
    <t>14.11</t>
  </si>
  <si>
    <t>18.016.0108-0</t>
  </si>
  <si>
    <t>BARRA DE APOIO EM ACO INOXIDAVEL AISI 304,TUBO DE 1.1/4",INC LUSIVE FIXACAO COM PARAFUSOS INOXIDAVEIS E BUCHAS PLASTICAS, COM 70CM,CONFORME ABNT NBR 9050 PARA ACESSIBILIDADE.FORNECIM ENTO E COLOCACAO</t>
  </si>
  <si>
    <t>57,00</t>
  </si>
  <si>
    <t>14.12</t>
  </si>
  <si>
    <t>18.016.0106-0</t>
  </si>
  <si>
    <t>BARRA DE APOIO EM ACO INOXIDAVEL AISI 304,TUBO DE 1.1/4",INC LUSIVE FIXACAO COM PARAFUSOS INOXIDAVEIS E BUCHAS PLASTICAS, COM 80CM,CONFORME ABNT NBR 9050 PARA ACESSIBILIDADE.FORNECIM ENTO E COLOCACAO</t>
  </si>
  <si>
    <t>14.13</t>
  </si>
  <si>
    <t>18.016.0027-0</t>
  </si>
  <si>
    <t>TANQUE INDUSTRIAL EM ACO INOXIDAVEL AISI 304,PARA LAVAGEM DE PANELOES,MEDINDO APROXIMADAMENTE (0,61X0,706X0,305)M.FORNEC IMENTO E COLOCACAO 3%-DESGASTE DE FERRAMENTAS E EPI</t>
  </si>
  <si>
    <t>1,00</t>
  </si>
  <si>
    <t>14.14</t>
  </si>
  <si>
    <t>18.016.0042-0</t>
  </si>
  <si>
    <t>CUBA DUPLA DE ACO INOXIDAVEL,MEDINDO APROXIMADAMENTE (820X34 0X150)MM,EM CHAPA 20.304,COM 2 VALVULAS DE ESCOAMENTO TIPO A MERICANA 1623,2 SIFOES 1680 1.1/2” X 1.1/2”,EXCLUSIVE TORNEI RA.FORNECIMENTO E COLOCACAO 3%-DESGASTE DE FERRAMENTAS E EPI</t>
  </si>
  <si>
    <t>14.15</t>
  </si>
  <si>
    <t>15.004.0070-0</t>
  </si>
  <si>
    <t>INSTALACAO E ASSENTAMENTO DE TANQUE DE SERVICO (EXCLUSIVE FO RNECIMENTO DO APARELHO),COMPREENDENDO:3,00M DE TUBO DE PVC D E 25MM,3,00M DE TUBO DE PVC DE 50MM E CONEXOES</t>
  </si>
  <si>
    <t>14.16</t>
  </si>
  <si>
    <t>18.081.0050-0</t>
  </si>
  <si>
    <t>BANCA DE GRANITO CINZA CORUMBA,COM 2CM DE ESPESSURA,COM ABER TURA PARA 1 CUBA (EXCLUSIVE ESTA),SOBRE APOIOS DE ALVENARIA DE MEIA VEZ E VERGA DE CONCRETO,SEM REVESTIMENTO.FORNECIMENT O E COLOCACAO</t>
  </si>
  <si>
    <t>m²</t>
  </si>
  <si>
    <t>1,35</t>
  </si>
  <si>
    <t>14.17</t>
  </si>
  <si>
    <t>18.025.0005-0</t>
  </si>
  <si>
    <t>BEBEDOURO PURIFICADOR,DE COLUNA,EM ACO INOXIDAVEL,MODELO PRE SSAO,COM 2 TORNEIRAS,VAZAO MINIMA DE 30L/H,CONFORME ABNT NBR 16236.FORNECIMENTO</t>
  </si>
  <si>
    <t>7,00</t>
  </si>
  <si>
    <t>14.18</t>
  </si>
  <si>
    <t>15.004.0060-1</t>
  </si>
  <si>
    <t>INSTALACAO E ASSENTAMENTO DE PIA COM 1 CUBA(EXCLUSIVE FORNEC IMENTO DO APARELHO),COMPREENDENDO:3,00M DE TUBO DE PVC DE 25 MM,3,00M DE TUBO DE PVC DE 50MM,RABICHO E CONEXOES</t>
  </si>
  <si>
    <t>14.19</t>
  </si>
  <si>
    <t>18.002.0026-0</t>
  </si>
  <si>
    <t>CUBA DE LOUCA BRANCA,DE EMBUTIR,PADRAO MEDIO LUXO,MEDINDO EM TORNO DE (52X39)CM.FERRAGENS EM METAL CROMADO: SIFAO DE 1"X 1.1/4",TORNEIRA PARA LAVATORIO DE MESA 1193 OU SIMILAR DE 1/ 2",VALVULA DE ESCOAMENTO E RABICHO.FORNECIMENTO</t>
  </si>
  <si>
    <t>14.20</t>
  </si>
  <si>
    <t>15.004.0061-0</t>
  </si>
  <si>
    <t>INSTALACAO E ASSENTAMENTO DE PIA COM 2 CUBAS(EXCLUSIVE FORNE CIMENTO DO APARELHO),COMPREENDENDO:3,00M DE TUBO DE PVC DE 2 5MM,3,00M DE TUBO DE PVC DE 50MM, RABICHO E CONEXOES</t>
  </si>
  <si>
    <t>3,00</t>
  </si>
  <si>
    <t>14.21</t>
  </si>
  <si>
    <t>86909</t>
  </si>
  <si>
    <t>SINAPI</t>
  </si>
  <si>
    <t>TORNEIRA CROMADA TUBO MÓVEL, DE MESA, 1/2” OU 3/4”, PARA PIA DE COZINHA, PADRÃO ALTO - FORNECIMENTO E INSTALAÇÃO. AF_01/2020</t>
  </si>
  <si>
    <t>2,00</t>
  </si>
  <si>
    <t>14.22</t>
  </si>
  <si>
    <t>18.009.0058-0</t>
  </si>
  <si>
    <t>TORNEIRA PARA PIA OU TANQUE,1158 OU SIMILAR DE 1/2"X18CM APR OXIMADAMENTE,EM METAL CROMADO.FORNECIMENTO</t>
  </si>
  <si>
    <t>14.23</t>
  </si>
  <si>
    <t>18.081.0051-0</t>
  </si>
  <si>
    <t>BANCA DE GRANITO CINZA CORUMBA,COM 2CM DE ESPESSURA,COM ABER TURA PARA 2 CUBAS (EXCLUSIVE ESTAS),SOBRE APOIOS DE ALVENARI A DE MEIA VEZ E VERGA DE CONCRETO,SEM REVESTIMENTO.FORNECIME NTO E COLOCACAO</t>
  </si>
  <si>
    <t>3,66</t>
  </si>
  <si>
    <t>14.24</t>
  </si>
  <si>
    <t>COMP_SAQUA_09 - O</t>
  </si>
  <si>
    <t>Emp</t>
  </si>
  <si>
    <t>BALIZA DE FUTSAL, TAMANHO OFICIAL(3,00X2,00M), EXCLUSIVE REDE, EM TUBOS DE FERRO GALVANIZADO DE 4",COM PINTURA DE BASE E 2 DEMÃOS DE ACABAMENTO. REF - EMOP: 18.200.0020-0</t>
  </si>
  <si>
    <t>14.25</t>
  </si>
  <si>
    <t>15.003.0379-0</t>
  </si>
  <si>
    <t>ASSENTAMENTO DE TORNEIRA(EXCLUSIVE FORNECIMENTO DO APARELHO) ,INCLUSIVE MATERIAIS NECESSARIOS</t>
  </si>
  <si>
    <t>12</t>
  </si>
  <si>
    <t>Resumo do Critério</t>
  </si>
  <si>
    <t>Tipo</t>
  </si>
  <si>
    <t>Elementos</t>
  </si>
  <si>
    <t>Nome do Subcritério</t>
  </si>
  <si>
    <t>Categoria</t>
  </si>
  <si>
    <t>Peças hidrossanitárias</t>
  </si>
  <si>
    <t/>
  </si>
  <si>
    <t>Adicionar a</t>
  </si>
  <si>
    <t>Seleção</t>
  </si>
  <si>
    <t>a</t>
  </si>
  <si>
    <t>Filtro de Família</t>
  </si>
  <si>
    <t>Família</t>
  </si>
  <si>
    <t>Blocks_Lavatório de Parede com Barras e Espelho_F03634PT</t>
  </si>
  <si>
    <t>Único</t>
  </si>
  <si>
    <t>Ou</t>
  </si>
  <si>
    <t>18</t>
  </si>
  <si>
    <t>Blocks_Bacia Sanitária com Barras_F03631PT</t>
  </si>
  <si>
    <t>Único 2</t>
  </si>
  <si>
    <t>FX-LOU-VASO SANITÁRIO COM CAIXA LOUÇA BRANCA, COMPLETO</t>
  </si>
  <si>
    <t>ÚNICO</t>
  </si>
  <si>
    <t>6</t>
  </si>
  <si>
    <t>Peças hidrossanitárias (a)</t>
  </si>
  <si>
    <t>15</t>
  </si>
  <si>
    <t>chuveiro 03</t>
  </si>
  <si>
    <t>1967.C_Cromado CR10</t>
  </si>
  <si>
    <t>GR-BANH-LORENZETTI-BELLO.BANHO</t>
  </si>
  <si>
    <t>1/2"</t>
  </si>
  <si>
    <t>4</t>
  </si>
  <si>
    <t>11</t>
  </si>
  <si>
    <t>Mobiliário (a)</t>
  </si>
  <si>
    <t>Filtro de Fase</t>
  </si>
  <si>
    <t>Criado em</t>
  </si>
  <si>
    <t>Demolido em</t>
  </si>
  <si>
    <t>------</t>
  </si>
  <si>
    <t>Blocks_Banco Perfurado_F03652PT</t>
  </si>
  <si>
    <t>24</t>
  </si>
  <si>
    <t>Mobiliário</t>
  </si>
  <si>
    <t>Blocks_Barra de Apoio Reta_F03644PT</t>
  </si>
  <si>
    <t>Barra 60cm</t>
  </si>
  <si>
    <t>57</t>
  </si>
  <si>
    <t>Barra 70cm</t>
  </si>
  <si>
    <t>Barra 80cm</t>
  </si>
  <si>
    <t>1</t>
  </si>
  <si>
    <t>Blocks_Tanque Suspenso_F05960PT</t>
  </si>
  <si>
    <t>Pisos</t>
  </si>
  <si>
    <t>Área</t>
  </si>
  <si>
    <t>Piso</t>
  </si>
  <si>
    <t>BE-BA-BANCADA_1 ABERTURA_CINZA_ANDORINHA_3CM</t>
  </si>
  <si>
    <t>7</t>
  </si>
  <si>
    <t>Blocks_Bebedouro Conjugado</t>
  </si>
  <si>
    <t>Pisos (Altura do deslocamento do nível)</t>
  </si>
  <si>
    <t>Altura do deslocamento do nível</t>
  </si>
  <si>
    <t>Deca_Cuba de Embutir Universal Oval_L.37</t>
  </si>
  <si>
    <t>L.37.17_Branco Gelo GE17</t>
  </si>
  <si>
    <t>3</t>
  </si>
  <si>
    <t>Componentes de gabinete (a)</t>
  </si>
  <si>
    <t>Blocks_Cuba Box Dupla de Embutir_F03515PT</t>
  </si>
  <si>
    <t>Aço Inox Escovado</t>
  </si>
  <si>
    <t>FX-BNC2</t>
  </si>
  <si>
    <t>FX-BNC01-</t>
  </si>
  <si>
    <t>FX-BNC1</t>
  </si>
  <si>
    <t>2</t>
  </si>
  <si>
    <t>Deca_Torneira Cozinha Disco_1167.C.DSC_Bica Movel Mesa</t>
  </si>
  <si>
    <t>1167.C.DSC_Cromado CR10</t>
  </si>
  <si>
    <t>Componentes de gabinete (Área)</t>
  </si>
  <si>
    <t>BE-BA-BANCADA_2 ABERTURAS_CINZA_ANDORINHA_3CM</t>
  </si>
  <si>
    <t>Blocks_Trave de Futebol_F02599PT</t>
  </si>
  <si>
    <t>Projeto</t>
  </si>
  <si>
    <t>Vínculo</t>
  </si>
  <si>
    <t>Elemento</t>
  </si>
  <si>
    <t>Id do Revit</t>
  </si>
  <si>
    <t>Totais:</t>
  </si>
  <si>
    <t>BE-PMSa-MOD-ARQ-ESCOLAAUTISTA-EX-000-R02</t>
  </si>
  <si>
    <t>3708112</t>
  </si>
  <si>
    <t>3708130</t>
  </si>
  <si>
    <t>3677992</t>
  </si>
  <si>
    <t>3709260</t>
  </si>
  <si>
    <t>3420614</t>
  </si>
  <si>
    <t>3432345</t>
  </si>
  <si>
    <t>3706563</t>
  </si>
  <si>
    <t>3710529</t>
  </si>
  <si>
    <t>3710612</t>
  </si>
  <si>
    <t>3710669</t>
  </si>
  <si>
    <t>3710684</t>
  </si>
  <si>
    <t>3710809</t>
  </si>
  <si>
    <t>3420615</t>
  </si>
  <si>
    <t>3262985</t>
  </si>
  <si>
    <t>3263037</t>
  </si>
  <si>
    <t>3266560</t>
  </si>
  <si>
    <t>3266687</t>
  </si>
  <si>
    <t>3336846</t>
  </si>
  <si>
    <t>3337630</t>
  </si>
  <si>
    <t>3708117</t>
  </si>
  <si>
    <t>3708135</t>
  </si>
  <si>
    <t>3677993</t>
  </si>
  <si>
    <t>3709264</t>
  </si>
  <si>
    <t>3438350</t>
  </si>
  <si>
    <t>3706568</t>
  </si>
  <si>
    <t>3710535</t>
  </si>
  <si>
    <t>3710617</t>
  </si>
  <si>
    <t>3710673</t>
  </si>
  <si>
    <t>3710689</t>
  </si>
  <si>
    <t>3710813</t>
  </si>
  <si>
    <t>3262503</t>
  </si>
  <si>
    <t>3262617</t>
  </si>
  <si>
    <t>3266746</t>
  </si>
  <si>
    <t>3266748</t>
  </si>
  <si>
    <t>3708131</t>
  </si>
  <si>
    <t>3708413</t>
  </si>
  <si>
    <t>3709267</t>
  </si>
  <si>
    <t>3712711</t>
  </si>
  <si>
    <t>3712759</t>
  </si>
  <si>
    <t>3712820</t>
  </si>
  <si>
    <t>3723671</t>
  </si>
  <si>
    <t>3438316</t>
  </si>
  <si>
    <t>3706564</t>
  </si>
  <si>
    <t>3710700</t>
  </si>
  <si>
    <t>3710816</t>
  </si>
  <si>
    <t>3708114</t>
  </si>
  <si>
    <t>3708132</t>
  </si>
  <si>
    <t>3709261</t>
  </si>
  <si>
    <t>3420616</t>
  </si>
  <si>
    <t>3438317</t>
  </si>
  <si>
    <t>3706565</t>
  </si>
  <si>
    <t>3710532</t>
  </si>
  <si>
    <t>3710614</t>
  </si>
  <si>
    <t>3710670</t>
  </si>
  <si>
    <t>3710686</t>
  </si>
  <si>
    <t>3710810</t>
  </si>
  <si>
    <t>4069782</t>
  </si>
  <si>
    <t>4069784</t>
  </si>
  <si>
    <t>4069895</t>
  </si>
  <si>
    <t>4069896</t>
  </si>
  <si>
    <t>4059883</t>
  </si>
  <si>
    <t>4060022</t>
  </si>
  <si>
    <t>4064026</t>
  </si>
  <si>
    <t>4064059</t>
  </si>
  <si>
    <t>4064095</t>
  </si>
  <si>
    <t>4064096</t>
  </si>
  <si>
    <t>4064097</t>
  </si>
  <si>
    <t>4064099</t>
  </si>
  <si>
    <t>4064111</t>
  </si>
  <si>
    <t>4064112</t>
  </si>
  <si>
    <t>4064380</t>
  </si>
  <si>
    <t>4064381</t>
  </si>
  <si>
    <t>4064382</t>
  </si>
  <si>
    <t>4064384</t>
  </si>
  <si>
    <t>4064385</t>
  </si>
  <si>
    <t>4064386</t>
  </si>
  <si>
    <t>4064387</t>
  </si>
  <si>
    <t>4064388</t>
  </si>
  <si>
    <t>4064389</t>
  </si>
  <si>
    <t>4064390</t>
  </si>
  <si>
    <t>3724047</t>
  </si>
  <si>
    <t>3708115</t>
  </si>
  <si>
    <t>3708116</t>
  </si>
  <si>
    <t>3708126</t>
  </si>
  <si>
    <t>3708133</t>
  </si>
  <si>
    <t>3708134</t>
  </si>
  <si>
    <t>3708136</t>
  </si>
  <si>
    <t>3704719</t>
  </si>
  <si>
    <t>3709262</t>
  </si>
  <si>
    <t>3709263</t>
  </si>
  <si>
    <t>3709265</t>
  </si>
  <si>
    <t>4069827</t>
  </si>
  <si>
    <t>4069828</t>
  </si>
  <si>
    <t>4069986</t>
  </si>
  <si>
    <t>4070027</t>
  </si>
  <si>
    <t>4065102</t>
  </si>
  <si>
    <t>4065631</t>
  </si>
  <si>
    <t>4069096</t>
  </si>
  <si>
    <t>4069097</t>
  </si>
  <si>
    <t>4069146</t>
  </si>
  <si>
    <t>4069147</t>
  </si>
  <si>
    <t>4069150</t>
  </si>
  <si>
    <t>4069151</t>
  </si>
  <si>
    <t>4069245</t>
  </si>
  <si>
    <t>4069246</t>
  </si>
  <si>
    <t>4069573</t>
  </si>
  <si>
    <t>4069574</t>
  </si>
  <si>
    <t>4069577</t>
  </si>
  <si>
    <t>4069578</t>
  </si>
  <si>
    <t>4069582</t>
  </si>
  <si>
    <t>4069583</t>
  </si>
  <si>
    <t>4069585</t>
  </si>
  <si>
    <t>4069586</t>
  </si>
  <si>
    <t>4069590</t>
  </si>
  <si>
    <t>4069591</t>
  </si>
  <si>
    <t>3420618</t>
  </si>
  <si>
    <t>3420619</t>
  </si>
  <si>
    <t>3438318</t>
  </si>
  <si>
    <t>3438319</t>
  </si>
  <si>
    <t>3706566</t>
  </si>
  <si>
    <t>3706567</t>
  </si>
  <si>
    <t>3706569</t>
  </si>
  <si>
    <t>3710533</t>
  </si>
  <si>
    <t>3710534</t>
  </si>
  <si>
    <t>3710608</t>
  </si>
  <si>
    <t>3710615</t>
  </si>
  <si>
    <t>3710616</t>
  </si>
  <si>
    <t>3710618</t>
  </si>
  <si>
    <t>3710671</t>
  </si>
  <si>
    <t>3710672</t>
  </si>
  <si>
    <t>3710682</t>
  </si>
  <si>
    <t>3710687</t>
  </si>
  <si>
    <t>3710688</t>
  </si>
  <si>
    <t>3710690</t>
  </si>
  <si>
    <t>3710811</t>
  </si>
  <si>
    <t>3710812</t>
  </si>
  <si>
    <t>3710814</t>
  </si>
  <si>
    <t>4069708</t>
  </si>
  <si>
    <t>4069826</t>
  </si>
  <si>
    <t>4064635</t>
  </si>
  <si>
    <t>4069095</t>
  </si>
  <si>
    <t>4069145</t>
  </si>
  <si>
    <t>4069149</t>
  </si>
  <si>
    <t>4069244</t>
  </si>
  <si>
    <t>4069572</t>
  </si>
  <si>
    <t>4069576</t>
  </si>
  <si>
    <t>4069581</t>
  </si>
  <si>
    <t>4069584</t>
  </si>
  <si>
    <t>4069589</t>
  </si>
  <si>
    <t>3343244</t>
  </si>
  <si>
    <t>3348961</t>
  </si>
  <si>
    <t>3349347</t>
  </si>
  <si>
    <t>3349370</t>
  </si>
  <si>
    <t>3349398</t>
  </si>
  <si>
    <t>3349455</t>
  </si>
  <si>
    <t>3349540</t>
  </si>
  <si>
    <t>3701571</t>
  </si>
  <si>
    <t>3678287</t>
  </si>
  <si>
    <t>3678639</t>
  </si>
  <si>
    <t>3678961</t>
  </si>
  <si>
    <t>3679857</t>
  </si>
  <si>
    <t>3679934</t>
  </si>
  <si>
    <t>3680178</t>
  </si>
  <si>
    <t>3773279</t>
  </si>
  <si>
    <t>3266027</t>
  </si>
  <si>
    <t>3266341</t>
  </si>
  <si>
    <t>3266637</t>
  </si>
  <si>
    <t>3266640</t>
  </si>
  <si>
    <t>3349075</t>
  </si>
  <si>
    <t>3349352</t>
  </si>
  <si>
    <t>3349375</t>
  </si>
  <si>
    <t>3349403</t>
  </si>
  <si>
    <t>3349460</t>
  </si>
  <si>
    <t>3349546</t>
  </si>
  <si>
    <t>3701559</t>
  </si>
  <si>
    <t>3347794</t>
  </si>
  <si>
    <t>3266565</t>
  </si>
  <si>
    <t>3263301</t>
  </si>
  <si>
    <t>4884976</t>
  </si>
  <si>
    <t>4885245</t>
  </si>
  <si>
    <t>4963322</t>
  </si>
  <si>
    <t>3343459</t>
  </si>
  <si>
    <t>3409663</t>
  </si>
  <si>
    <t>3409739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</si>
</sst>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2" applyFont="1" fillId="5" applyFill="1" borderId="1" applyBorder="1" xfId="7" applyProtection="1" applyAlignment="1">
      <alignment horizontal="center" wrapText="1"/>
    </xf>
    <xf numFmtId="0" applyNumberFormat="1" fontId="0" applyFont="1" fillId="6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7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7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worksheet" Target="worksheets/sheet51.xml"/><Relationship Id="rId53" Type="http://schemas.openxmlformats.org/officeDocument/2006/relationships/worksheet" Target="worksheets/sheet52.xml"/><Relationship Id="rId5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4.1" displayName="Criteria_Summary14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4.10" displayName="Criteria_Summary14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Criteria_Summary14.11" displayName="Criteria_Summary14.1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Criteria_Summary14.12" displayName="Criteria_Summary14.1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Criteria_Summary14.13" displayName="Criteria_Summary14.1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Criteria_Summary14.14" displayName="Criteria_Summary14.1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Criteria_Summary14.15" displayName="Criteria_Summary14.1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Criteria_Summary14.16" displayName="Criteria_Summary14.1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Criteria_Summary14.17" displayName="Criteria_Summary14.1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Criteria_Summary14.18" displayName="Criteria_Summary14.1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Criteria_Summary14.19" displayName="Criteria_Summary14.1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4.2" displayName="Criteria_Summary14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Criteria_Summary14.20" displayName="Criteria_Summary14.20" ref="A7:E11" headerRowCount="1" totalsRowCount="1" totalsRowCellStyle="styleRegular">
  <autoFilter ref="A7:E10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Criteria_Summary14.21" displayName="Criteria_Summary14.2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Criteria_Summary14.22" displayName="Criteria_Summary14.2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Criteria_Summary14.23" displayName="Criteria_Summary14.23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Criteria_Summary14.24" displayName="Criteria_Summary14.2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Criteria_Summary14.25" displayName="Criteria_Summary14.25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Elements14_11" displayName="Elements14_1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Elements14_21" displayName="Elements14_2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Elements14_31" displayName="Elements14_31" ref="A6:E25" headerRowCount="1" totalsRowCount="1" totalsRowCellStyle="styleRegular">
  <autoFilter ref="A6:E2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Elements14_41" displayName="Elements14_41" ref="A6:E13" headerRowCount="1" totalsRowCount="1" totalsRowCellStyle="styleRegular">
  <autoFilter ref="A6:E1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4.3" displayName="Criteria_Summary14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id="30" name="Elements14_51" displayName="Elements14_5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id="31" name="Elements14_61" displayName="Elements14_61" ref="A6:E22" headerRowCount="1" totalsRowCount="1" totalsRowCellStyle="styleRegular">
  <autoFilter ref="A6:E2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id="32" name="Elements14_71" displayName="Elements14_7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id="33" name="Elements14_81" displayName="Elements14_81" ref="A6:E18" headerRowCount="1" totalsRowCount="1" totalsRowCellStyle="styleRegular">
  <autoFilter ref="A6:E1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id="34" name="Elements14_91" displayName="Elements14_91" ref="A6:E18" headerRowCount="1" totalsRowCount="1" totalsRowCellStyle="styleRegular">
  <autoFilter ref="A6:E1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id="35" name="Elements14_101" displayName="Elements14_101" ref="A6:E31" headerRowCount="1" totalsRowCount="1" totalsRowCellStyle="styleRegular">
  <autoFilter ref="A6:E3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id="36" name="Elements14_111" displayName="Elements14_111" ref="A6:E64" headerRowCount="1" totalsRowCount="1" totalsRowCellStyle="styleRegular">
  <autoFilter ref="A6:E6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id="37" name="Elements14_121" displayName="Elements14_12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id="38" name="Elements14_131" displayName="Elements14_1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id="39" name="Elements14_141" displayName="Elements14_1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4.4" displayName="Criteria_Summary14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id="40" name="Elements14_151" displayName="Elements14_15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id="41" name="Elements14_161" displayName="Elements14_161" ref="A6:E14" headerRowCount="1" totalsRowCount="1" totalsRowCellStyle="styleRegular">
  <autoFilter ref="A6:E1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id="42" name="Elements14_171" displayName="Elements14_171" ref="A6:E14" headerRowCount="1" totalsRowCount="1" totalsRowCellStyle="styleRegular">
  <autoFilter ref="A6:E1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id="43" name="Elements14_181" displayName="Elements14_181" ref="A6:E14" headerRowCount="1" totalsRowCount="1" totalsRowCellStyle="styleRegular">
  <autoFilter ref="A6:E1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id="44" name="Elements14_191" displayName="Elements14_191" ref="A6:E18" headerRowCount="1" totalsRowCount="1" totalsRowCellStyle="styleRegular">
  <autoFilter ref="A6:E1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id="45" name="Elements14_201" displayName="Elements14_20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id="46" name="Elements14_202" displayName="Elements14_202" ref="A16:E18" headerRowCount="1" totalsRowCount="1" totalsRowCellStyle="styleRegular">
  <autoFilter ref="A16:E1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id="47" name="Elements14_203" displayName="Elements14_203" ref="A26:E28" headerRowCount="1" totalsRowCount="1" totalsRowCellStyle="styleRegular">
  <autoFilter ref="A26:E2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id="48" name="Elements14_211" displayName="Elements14_21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id="49" name="Elements14_221" displayName="Elements14_22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4.5" displayName="Criteria_Summary14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id="50" name="Elements14_231" displayName="Elements14_23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1.xml><?xml version="1.0" encoding="utf-8"?>
<table xmlns="http://schemas.openxmlformats.org/spreadsheetml/2006/main" id="51" name="Elements14_232" displayName="Elements14_232" ref="A17:E19" headerRowCount="1" totalsRowCount="1" totalsRowCellStyle="styleRegular">
  <autoFilter ref="A17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2.xml><?xml version="1.0" encoding="utf-8"?>
<table xmlns="http://schemas.openxmlformats.org/spreadsheetml/2006/main" id="52" name="Elements14_241" displayName="Elements14_24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3.xml><?xml version="1.0" encoding="utf-8"?>
<table xmlns="http://schemas.openxmlformats.org/spreadsheetml/2006/main" id="53" name="Elements14_251" displayName="Elements14_25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id="54" name="Elements14_252" displayName="Elements14_252" ref="A16:E19" headerRowCount="1" totalsRowCount="1" totalsRowCellStyle="styleRegular">
  <autoFilter ref="A1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4.6" displayName="Criteria_Summary14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4.7" displayName="Criteria_Summary14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4.8" displayName="Criteria_Summary14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4.9" displayName="Criteria_Summary14.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4&apos;!A1" TargetMode="External"/><Relationship Id="rId2" Type="http://schemas.openxmlformats.org/officeDocument/2006/relationships/hyperlink" Target="#&apos;14.1&apos;!A1" TargetMode="External"/><Relationship Id="rId3" Type="http://schemas.openxmlformats.org/officeDocument/2006/relationships/hyperlink" Target="#&apos;14.1E&apos;!A1" TargetMode="External"/><Relationship Id="rId4" Type="http://schemas.openxmlformats.org/officeDocument/2006/relationships/hyperlink" Target="#&apos;14.2&apos;!A1" TargetMode="External"/><Relationship Id="rId5" Type="http://schemas.openxmlformats.org/officeDocument/2006/relationships/hyperlink" Target="#&apos;14.2E&apos;!A1" TargetMode="External"/><Relationship Id="rId6" Type="http://schemas.openxmlformats.org/officeDocument/2006/relationships/hyperlink" Target="#&apos;14.3&apos;!A1" TargetMode="External"/><Relationship Id="rId7" Type="http://schemas.openxmlformats.org/officeDocument/2006/relationships/hyperlink" Target="#&apos;14.3E&apos;!A1" TargetMode="External"/><Relationship Id="rId8" Type="http://schemas.openxmlformats.org/officeDocument/2006/relationships/hyperlink" Target="#&apos;14.4&apos;!A1" TargetMode="External"/><Relationship Id="rId9" Type="http://schemas.openxmlformats.org/officeDocument/2006/relationships/hyperlink" Target="#&apos;14.4E&apos;!A1" TargetMode="External"/><Relationship Id="rId10" Type="http://schemas.openxmlformats.org/officeDocument/2006/relationships/hyperlink" Target="#&apos;14.5&apos;!A1" TargetMode="External"/><Relationship Id="rId11" Type="http://schemas.openxmlformats.org/officeDocument/2006/relationships/hyperlink" Target="#&apos;14.5E&apos;!A1" TargetMode="External"/><Relationship Id="rId12" Type="http://schemas.openxmlformats.org/officeDocument/2006/relationships/hyperlink" Target="#&apos;14.6&apos;!A1" TargetMode="External"/><Relationship Id="rId13" Type="http://schemas.openxmlformats.org/officeDocument/2006/relationships/hyperlink" Target="#&apos;14.6E&apos;!A1" TargetMode="External"/><Relationship Id="rId14" Type="http://schemas.openxmlformats.org/officeDocument/2006/relationships/hyperlink" Target="#&apos;14.7&apos;!A1" TargetMode="External"/><Relationship Id="rId15" Type="http://schemas.openxmlformats.org/officeDocument/2006/relationships/hyperlink" Target="#&apos;14.7E&apos;!A1" TargetMode="External"/><Relationship Id="rId16" Type="http://schemas.openxmlformats.org/officeDocument/2006/relationships/hyperlink" Target="#&apos;14.8&apos;!A1" TargetMode="External"/><Relationship Id="rId17" Type="http://schemas.openxmlformats.org/officeDocument/2006/relationships/hyperlink" Target="#&apos;14.8E&apos;!A1" TargetMode="External"/><Relationship Id="rId18" Type="http://schemas.openxmlformats.org/officeDocument/2006/relationships/hyperlink" Target="#&apos;14.9&apos;!A1" TargetMode="External"/><Relationship Id="rId19" Type="http://schemas.openxmlformats.org/officeDocument/2006/relationships/hyperlink" Target="#&apos;14.9E&apos;!A1" TargetMode="External"/><Relationship Id="rId20" Type="http://schemas.openxmlformats.org/officeDocument/2006/relationships/hyperlink" Target="#&apos;14.10&apos;!A1" TargetMode="External"/><Relationship Id="rId21" Type="http://schemas.openxmlformats.org/officeDocument/2006/relationships/hyperlink" Target="#&apos;14.10E&apos;!A1" TargetMode="External"/><Relationship Id="rId22" Type="http://schemas.openxmlformats.org/officeDocument/2006/relationships/hyperlink" Target="#&apos;14.11&apos;!A1" TargetMode="External"/><Relationship Id="rId23" Type="http://schemas.openxmlformats.org/officeDocument/2006/relationships/hyperlink" Target="#&apos;14.11E&apos;!A1" TargetMode="External"/><Relationship Id="rId24" Type="http://schemas.openxmlformats.org/officeDocument/2006/relationships/hyperlink" Target="#&apos;14.12&apos;!A1" TargetMode="External"/><Relationship Id="rId25" Type="http://schemas.openxmlformats.org/officeDocument/2006/relationships/hyperlink" Target="#&apos;14.12E&apos;!A1" TargetMode="External"/><Relationship Id="rId26" Type="http://schemas.openxmlformats.org/officeDocument/2006/relationships/hyperlink" Target="#&apos;14.13&apos;!A1" TargetMode="External"/><Relationship Id="rId27" Type="http://schemas.openxmlformats.org/officeDocument/2006/relationships/hyperlink" Target="#&apos;14.13E&apos;!A1" TargetMode="External"/><Relationship Id="rId28" Type="http://schemas.openxmlformats.org/officeDocument/2006/relationships/hyperlink" Target="#&apos;14.14&apos;!A1" TargetMode="External"/><Relationship Id="rId29" Type="http://schemas.openxmlformats.org/officeDocument/2006/relationships/hyperlink" Target="#&apos;14.14E&apos;!A1" TargetMode="External"/><Relationship Id="rId30" Type="http://schemas.openxmlformats.org/officeDocument/2006/relationships/hyperlink" Target="#&apos;14.15&apos;!A1" TargetMode="External"/><Relationship Id="rId31" Type="http://schemas.openxmlformats.org/officeDocument/2006/relationships/hyperlink" Target="#&apos;14.15E&apos;!A1" TargetMode="External"/><Relationship Id="rId32" Type="http://schemas.openxmlformats.org/officeDocument/2006/relationships/hyperlink" Target="#&apos;14.16&apos;!A1" TargetMode="External"/><Relationship Id="rId33" Type="http://schemas.openxmlformats.org/officeDocument/2006/relationships/hyperlink" Target="#&apos;14.16E&apos;!A1" TargetMode="External"/><Relationship Id="rId34" Type="http://schemas.openxmlformats.org/officeDocument/2006/relationships/hyperlink" Target="#&apos;14.17&apos;!A1" TargetMode="External"/><Relationship Id="rId35" Type="http://schemas.openxmlformats.org/officeDocument/2006/relationships/hyperlink" Target="#&apos;14.17E&apos;!A1" TargetMode="External"/><Relationship Id="rId36" Type="http://schemas.openxmlformats.org/officeDocument/2006/relationships/hyperlink" Target="#&apos;14.18&apos;!A1" TargetMode="External"/><Relationship Id="rId37" Type="http://schemas.openxmlformats.org/officeDocument/2006/relationships/hyperlink" Target="#&apos;14.18E&apos;!A1" TargetMode="External"/><Relationship Id="rId38" Type="http://schemas.openxmlformats.org/officeDocument/2006/relationships/hyperlink" Target="#&apos;14.19&apos;!A1" TargetMode="External"/><Relationship Id="rId39" Type="http://schemas.openxmlformats.org/officeDocument/2006/relationships/hyperlink" Target="#&apos;14.19E&apos;!A1" TargetMode="External"/><Relationship Id="rId40" Type="http://schemas.openxmlformats.org/officeDocument/2006/relationships/hyperlink" Target="#&apos;14.20&apos;!A1" TargetMode="External"/><Relationship Id="rId41" Type="http://schemas.openxmlformats.org/officeDocument/2006/relationships/hyperlink" Target="#&apos;14.20E&apos;!A1" TargetMode="External"/><Relationship Id="rId42" Type="http://schemas.openxmlformats.org/officeDocument/2006/relationships/hyperlink" Target="#&apos;14.21&apos;!A1" TargetMode="External"/><Relationship Id="rId43" Type="http://schemas.openxmlformats.org/officeDocument/2006/relationships/hyperlink" Target="#&apos;14.21E&apos;!A1" TargetMode="External"/><Relationship Id="rId44" Type="http://schemas.openxmlformats.org/officeDocument/2006/relationships/hyperlink" Target="#&apos;14.22&apos;!A1" TargetMode="External"/><Relationship Id="rId45" Type="http://schemas.openxmlformats.org/officeDocument/2006/relationships/hyperlink" Target="#&apos;14.22E&apos;!A1" TargetMode="External"/><Relationship Id="rId46" Type="http://schemas.openxmlformats.org/officeDocument/2006/relationships/hyperlink" Target="#&apos;14.23&apos;!A1" TargetMode="External"/><Relationship Id="rId47" Type="http://schemas.openxmlformats.org/officeDocument/2006/relationships/hyperlink" Target="#&apos;14.23E&apos;!A1" TargetMode="External"/><Relationship Id="rId48" Type="http://schemas.openxmlformats.org/officeDocument/2006/relationships/hyperlink" Target="#&apos;14.24&apos;!A1" TargetMode="External"/><Relationship Id="rId49" Type="http://schemas.openxmlformats.org/officeDocument/2006/relationships/hyperlink" Target="#&apos;14.24E&apos;!A1" TargetMode="External"/><Relationship Id="rId50" Type="http://schemas.openxmlformats.org/officeDocument/2006/relationships/hyperlink" Target="#&apos;14.25&apos;!A1" TargetMode="External"/><Relationship Id="rId51" Type="http://schemas.openxmlformats.org/officeDocument/2006/relationships/hyperlink" Target="#&apos;14.25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8E&apos;!A1" TargetMode="External"/><Relationship Id="rId4" Type="http://schemas.openxmlformats.org/officeDocument/2006/relationships/hyperlink" Target="#&apos;14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9E&apos;!A1" TargetMode="External"/><Relationship Id="rId4" Type="http://schemas.openxmlformats.org/officeDocument/2006/relationships/hyperlink" Target="#&apos;14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0E&apos;!A1" TargetMode="External"/><Relationship Id="rId4" Type="http://schemas.openxmlformats.org/officeDocument/2006/relationships/hyperlink" Target="#&apos;14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1E&apos;!A1" TargetMode="External"/><Relationship Id="rId4" Type="http://schemas.openxmlformats.org/officeDocument/2006/relationships/hyperlink" Target="#&apos;14.1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2E&apos;!A1" TargetMode="External"/><Relationship Id="rId4" Type="http://schemas.openxmlformats.org/officeDocument/2006/relationships/hyperlink" Target="#&apos;14.1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3E&apos;!A1" TargetMode="External"/><Relationship Id="rId4" Type="http://schemas.openxmlformats.org/officeDocument/2006/relationships/hyperlink" Target="#&apos;14.13E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4E&apos;!A1" TargetMode="External"/><Relationship Id="rId4" Type="http://schemas.openxmlformats.org/officeDocument/2006/relationships/hyperlink" Target="#&apos;14.14E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5E&apos;!A1" TargetMode="External"/><Relationship Id="rId4" Type="http://schemas.openxmlformats.org/officeDocument/2006/relationships/hyperlink" Target="#&apos;14.15E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6E&apos;!A1" TargetMode="External"/><Relationship Id="rId4" Type="http://schemas.openxmlformats.org/officeDocument/2006/relationships/hyperlink" Target="#&apos;14.16E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7E&apos;!A1" TargetMode="External"/><Relationship Id="rId4" Type="http://schemas.openxmlformats.org/officeDocument/2006/relationships/hyperlink" Target="#&apos;14.17E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8E&apos;!A1" TargetMode="External"/><Relationship Id="rId4" Type="http://schemas.openxmlformats.org/officeDocument/2006/relationships/hyperlink" Target="#&apos;14.18E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9E&apos;!A1" TargetMode="External"/><Relationship Id="rId4" Type="http://schemas.openxmlformats.org/officeDocument/2006/relationships/hyperlink" Target="#&apos;14.19E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20E&apos;!A1" TargetMode="External"/><Relationship Id="rId4" Type="http://schemas.openxmlformats.org/officeDocument/2006/relationships/hyperlink" Target="#&apos;14.20E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21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21E&apos;!A1" TargetMode="External"/><Relationship Id="rId4" Type="http://schemas.openxmlformats.org/officeDocument/2006/relationships/hyperlink" Target="#&apos;14.21E&apos;!A1" TargetMode="Externa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table" Target="../tables/table22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22E&apos;!A1" TargetMode="External"/><Relationship Id="rId4" Type="http://schemas.openxmlformats.org/officeDocument/2006/relationships/hyperlink" Target="#&apos;14.22E&apos;!A1" TargetMode="Externa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table" Target="../tables/table23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23E&apos;!A1" TargetMode="External"/><Relationship Id="rId4" Type="http://schemas.openxmlformats.org/officeDocument/2006/relationships/hyperlink" Target="#&apos;14.23E&apos;!A1" TargetMode="Externa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24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24E&apos;!A1" TargetMode="External"/><Relationship Id="rId4" Type="http://schemas.openxmlformats.org/officeDocument/2006/relationships/hyperlink" Target="#&apos;14.24E&apos;!A1" TargetMode="Externa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table" Target="../tables/table25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25E&apos;!A1" TargetMode="External"/><Relationship Id="rId4" Type="http://schemas.openxmlformats.org/officeDocument/2006/relationships/hyperlink" Target="#&apos;14.25E&apos;!A1" TargetMode="Externa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hyperlink" Target="#&apos;14.1&apos;!A1" TargetMode="External"/><Relationship Id="rId3" Type="http://schemas.openxmlformats.org/officeDocument/2006/relationships/hyperlink" Target="#&apos;14.1&apos;!A1" TargetMode="External"/><Relationship Id="rId4" Type="http://schemas.openxmlformats.org/officeDocument/2006/relationships/hyperlink" Target="#&apos;14.1&apos;!A1" TargetMode="External"/><Relationship Id="rId5" Type="http://schemas.openxmlformats.org/officeDocument/2006/relationships/hyperlink" Target="#&apos;14.1&apos;!A1" TargetMode="External"/><Relationship Id="rId6" Type="http://schemas.openxmlformats.org/officeDocument/2006/relationships/hyperlink" Target="#&apos;14.1&apos;!A1" TargetMode="External"/><Relationship Id="rId7" Type="http://schemas.openxmlformats.org/officeDocument/2006/relationships/hyperlink" Target="#&apos;14.1&apos;!A1" TargetMode="External"/><Relationship Id="rId8" Type="http://schemas.openxmlformats.org/officeDocument/2006/relationships/hyperlink" Target="#&apos;14.1&apos;!A1" TargetMode="External"/><Relationship Id="rId9" Type="http://schemas.openxmlformats.org/officeDocument/2006/relationships/hyperlink" Target="#&apos;14.1&apos;!A1" TargetMode="External"/><Relationship Id="rId10" Type="http://schemas.openxmlformats.org/officeDocument/2006/relationships/hyperlink" Target="#&apos;14.1&apos;!A1" TargetMode="External"/><Relationship Id="rId11" Type="http://schemas.openxmlformats.org/officeDocument/2006/relationships/hyperlink" Target="#&apos;14.1&apos;!A1" TargetMode="External"/><Relationship Id="rId12" Type="http://schemas.openxmlformats.org/officeDocument/2006/relationships/hyperlink" Target="#&apos;14.1&apos;!A1" TargetMode="External"/><Relationship Id="rId13" Type="http://schemas.openxmlformats.org/officeDocument/2006/relationships/hyperlink" Target="#&apos;14.1&apos;!A1" TargetMode="External"/><Relationship Id="rId14" Type="http://schemas.openxmlformats.org/officeDocument/2006/relationships/hyperlink" Target="#&apos;14.1&apos;!A1" TargetMode="External"/><Relationship Id="rId15" Type="http://schemas.openxmlformats.org/officeDocument/2006/relationships/hyperlink" Target="#&apos;14.1&apos;!A1" TargetMode="External"/><Relationship Id="rId16" Type="http://schemas.openxmlformats.org/officeDocument/2006/relationships/hyperlink" Target="#&apos;14.1&apos;!A1" TargetMode="External"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table" Target="../tables/table27.xml"/><Relationship Id="rId2" Type="http://schemas.openxmlformats.org/officeDocument/2006/relationships/hyperlink" Target="#&apos;14.2&apos;!A1" TargetMode="External"/><Relationship Id="rId3" Type="http://schemas.openxmlformats.org/officeDocument/2006/relationships/hyperlink" Target="#&apos;14.2&apos;!A1" TargetMode="External"/><Relationship Id="rId4" Type="http://schemas.openxmlformats.org/officeDocument/2006/relationships/hyperlink" Target="#&apos;14.2&apos;!A1" TargetMode="External"/><Relationship Id="rId5" Type="http://schemas.openxmlformats.org/officeDocument/2006/relationships/hyperlink" Target="#&apos;14.2&apos;!A1" TargetMode="External"/><Relationship Id="rId6" Type="http://schemas.openxmlformats.org/officeDocument/2006/relationships/hyperlink" Target="#&apos;14.2&apos;!A1" TargetMode="External"/><Relationship Id="rId7" Type="http://schemas.openxmlformats.org/officeDocument/2006/relationships/hyperlink" Target="#&apos;14.2&apos;!A1" TargetMode="External"/><Relationship Id="rId8" Type="http://schemas.openxmlformats.org/officeDocument/2006/relationships/hyperlink" Target="#&apos;14.2&apos;!A1" TargetMode="External"/><Relationship Id="rId9" Type="http://schemas.openxmlformats.org/officeDocument/2006/relationships/hyperlink" Target="#&apos;14.2&apos;!A1" TargetMode="External"/><Relationship Id="rId10" Type="http://schemas.openxmlformats.org/officeDocument/2006/relationships/hyperlink" Target="#&apos;14.2&apos;!A1" TargetMode="External"/><Relationship Id="rId11" Type="http://schemas.openxmlformats.org/officeDocument/2006/relationships/hyperlink" Target="#&apos;14.2&apos;!A1" TargetMode="External"/><Relationship Id="rId12" Type="http://schemas.openxmlformats.org/officeDocument/2006/relationships/hyperlink" Target="#&apos;14.2&apos;!A1" TargetMode="External"/><Relationship Id="rId13" Type="http://schemas.openxmlformats.org/officeDocument/2006/relationships/hyperlink" Target="#&apos;14.2&apos;!A1" TargetMode="External"/><Relationship Id="rId14" Type="http://schemas.openxmlformats.org/officeDocument/2006/relationships/hyperlink" Target="#&apos;14.2&apos;!A1" TargetMode="External"/><Relationship Id="rId15" Type="http://schemas.openxmlformats.org/officeDocument/2006/relationships/hyperlink" Target="#&apos;14.2&apos;!A1" TargetMode="External"/><Relationship Id="rId16" Type="http://schemas.openxmlformats.org/officeDocument/2006/relationships/hyperlink" Target="#&apos;14.2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1E&apos;!A1" TargetMode="External"/><Relationship Id="rId4" Type="http://schemas.openxmlformats.org/officeDocument/2006/relationships/hyperlink" Target="#&apos;14.1E&apos;!A1" TargetMode="External"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table" Target="../tables/table28.xml"/><Relationship Id="rId2" Type="http://schemas.openxmlformats.org/officeDocument/2006/relationships/hyperlink" Target="#&apos;14.3&apos;!A1" TargetMode="External"/><Relationship Id="rId3" Type="http://schemas.openxmlformats.org/officeDocument/2006/relationships/hyperlink" Target="#&apos;14.3&apos;!A1" TargetMode="External"/><Relationship Id="rId4" Type="http://schemas.openxmlformats.org/officeDocument/2006/relationships/hyperlink" Target="#&apos;14.3&apos;!A1" TargetMode="External"/><Relationship Id="rId5" Type="http://schemas.openxmlformats.org/officeDocument/2006/relationships/hyperlink" Target="#&apos;14.3&apos;!A1" TargetMode="External"/><Relationship Id="rId6" Type="http://schemas.openxmlformats.org/officeDocument/2006/relationships/hyperlink" Target="#&apos;14.3&apos;!A1" TargetMode="External"/><Relationship Id="rId7" Type="http://schemas.openxmlformats.org/officeDocument/2006/relationships/hyperlink" Target="#&apos;14.3&apos;!A1" TargetMode="External"/><Relationship Id="rId8" Type="http://schemas.openxmlformats.org/officeDocument/2006/relationships/hyperlink" Target="#&apos;14.3&apos;!A1" TargetMode="External"/><Relationship Id="rId9" Type="http://schemas.openxmlformats.org/officeDocument/2006/relationships/hyperlink" Target="#&apos;14.3&apos;!A1" TargetMode="External"/><Relationship Id="rId10" Type="http://schemas.openxmlformats.org/officeDocument/2006/relationships/hyperlink" Target="#&apos;14.3&apos;!A1" TargetMode="External"/><Relationship Id="rId11" Type="http://schemas.openxmlformats.org/officeDocument/2006/relationships/hyperlink" Target="#&apos;14.3&apos;!A1" TargetMode="External"/><Relationship Id="rId12" Type="http://schemas.openxmlformats.org/officeDocument/2006/relationships/hyperlink" Target="#&apos;14.3&apos;!A1" TargetMode="External"/><Relationship Id="rId13" Type="http://schemas.openxmlformats.org/officeDocument/2006/relationships/hyperlink" Target="#&apos;14.3&apos;!A1" TargetMode="External"/><Relationship Id="rId14" Type="http://schemas.openxmlformats.org/officeDocument/2006/relationships/hyperlink" Target="#&apos;14.3&apos;!A1" TargetMode="External"/><Relationship Id="rId15" Type="http://schemas.openxmlformats.org/officeDocument/2006/relationships/hyperlink" Target="#&apos;14.3&apos;!A1" TargetMode="External"/><Relationship Id="rId16" Type="http://schemas.openxmlformats.org/officeDocument/2006/relationships/hyperlink" Target="#&apos;14.3&apos;!A1" TargetMode="External"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table" Target="../tables/table29.xml"/><Relationship Id="rId2" Type="http://schemas.openxmlformats.org/officeDocument/2006/relationships/hyperlink" Target="#&apos;14.4&apos;!A1" TargetMode="External"/><Relationship Id="rId3" Type="http://schemas.openxmlformats.org/officeDocument/2006/relationships/hyperlink" Target="#&apos;14.4&apos;!A1" TargetMode="External"/><Relationship Id="rId4" Type="http://schemas.openxmlformats.org/officeDocument/2006/relationships/hyperlink" Target="#&apos;14.4&apos;!A1" TargetMode="External"/><Relationship Id="rId5" Type="http://schemas.openxmlformats.org/officeDocument/2006/relationships/hyperlink" Target="#&apos;14.4&apos;!A1" TargetMode="External"/><Relationship Id="rId6" Type="http://schemas.openxmlformats.org/officeDocument/2006/relationships/hyperlink" Target="#&apos;14.4&apos;!A1" TargetMode="External"/><Relationship Id="rId7" Type="http://schemas.openxmlformats.org/officeDocument/2006/relationships/hyperlink" Target="#&apos;14.4&apos;!A1" TargetMode="External"/><Relationship Id="rId8" Type="http://schemas.openxmlformats.org/officeDocument/2006/relationships/hyperlink" Target="#&apos;14.4&apos;!A1" TargetMode="External"/><Relationship Id="rId9" Type="http://schemas.openxmlformats.org/officeDocument/2006/relationships/hyperlink" Target="#&apos;14.4&apos;!A1" TargetMode="External"/><Relationship Id="rId10" Type="http://schemas.openxmlformats.org/officeDocument/2006/relationships/hyperlink" Target="#&apos;14.4&apos;!A1" TargetMode="External"/><Relationship Id="rId11" Type="http://schemas.openxmlformats.org/officeDocument/2006/relationships/hyperlink" Target="#&apos;14.4&apos;!A1" TargetMode="External"/><Relationship Id="rId12" Type="http://schemas.openxmlformats.org/officeDocument/2006/relationships/hyperlink" Target="#&apos;14.4&apos;!A1" TargetMode="External"/><Relationship Id="rId13" Type="http://schemas.openxmlformats.org/officeDocument/2006/relationships/hyperlink" Target="#&apos;14.4&apos;!A1" TargetMode="External"/><Relationship Id="rId14" Type="http://schemas.openxmlformats.org/officeDocument/2006/relationships/hyperlink" Target="#&apos;14.4&apos;!A1" TargetMode="External"/><Relationship Id="rId15" Type="http://schemas.openxmlformats.org/officeDocument/2006/relationships/hyperlink" Target="#&apos;14.4&apos;!A1" TargetMode="External"/><Relationship Id="rId16" Type="http://schemas.openxmlformats.org/officeDocument/2006/relationships/hyperlink" Target="#&apos;14.4&apos;!A1" TargetMode="External"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table" Target="../tables/table30.xml"/><Relationship Id="rId2" Type="http://schemas.openxmlformats.org/officeDocument/2006/relationships/hyperlink" Target="#&apos;14.5&apos;!A1" TargetMode="External"/><Relationship Id="rId3" Type="http://schemas.openxmlformats.org/officeDocument/2006/relationships/hyperlink" Target="#&apos;14.5&apos;!A1" TargetMode="External"/><Relationship Id="rId4" Type="http://schemas.openxmlformats.org/officeDocument/2006/relationships/hyperlink" Target="#&apos;14.5&apos;!A1" TargetMode="External"/><Relationship Id="rId5" Type="http://schemas.openxmlformats.org/officeDocument/2006/relationships/hyperlink" Target="#&apos;14.5&apos;!A1" TargetMode="External"/><Relationship Id="rId6" Type="http://schemas.openxmlformats.org/officeDocument/2006/relationships/hyperlink" Target="#&apos;14.5&apos;!A1" TargetMode="External"/><Relationship Id="rId7" Type="http://schemas.openxmlformats.org/officeDocument/2006/relationships/hyperlink" Target="#&apos;14.5&apos;!A1" TargetMode="External"/><Relationship Id="rId8" Type="http://schemas.openxmlformats.org/officeDocument/2006/relationships/hyperlink" Target="#&apos;14.5&apos;!A1" TargetMode="External"/><Relationship Id="rId9" Type="http://schemas.openxmlformats.org/officeDocument/2006/relationships/hyperlink" Target="#&apos;14.5&apos;!A1" TargetMode="External"/><Relationship Id="rId10" Type="http://schemas.openxmlformats.org/officeDocument/2006/relationships/hyperlink" Target="#&apos;14.5&apos;!A1" TargetMode="External"/><Relationship Id="rId11" Type="http://schemas.openxmlformats.org/officeDocument/2006/relationships/hyperlink" Target="#&apos;14.5&apos;!A1" TargetMode="External"/><Relationship Id="rId12" Type="http://schemas.openxmlformats.org/officeDocument/2006/relationships/hyperlink" Target="#&apos;14.5&apos;!A1" TargetMode="External"/><Relationship Id="rId13" Type="http://schemas.openxmlformats.org/officeDocument/2006/relationships/hyperlink" Target="#&apos;14.5&apos;!A1" TargetMode="External"/><Relationship Id="rId14" Type="http://schemas.openxmlformats.org/officeDocument/2006/relationships/hyperlink" Target="#&apos;14.5&apos;!A1" TargetMode="External"/><Relationship Id="rId15" Type="http://schemas.openxmlformats.org/officeDocument/2006/relationships/hyperlink" Target="#&apos;14.5&apos;!A1" TargetMode="External"/><Relationship Id="rId16" Type="http://schemas.openxmlformats.org/officeDocument/2006/relationships/hyperlink" Target="#&apos;14.5&apos;!A1" TargetMode="External"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table" Target="../tables/table31.xml"/><Relationship Id="rId2" Type="http://schemas.openxmlformats.org/officeDocument/2006/relationships/hyperlink" Target="#&apos;14.6&apos;!A1" TargetMode="External"/><Relationship Id="rId3" Type="http://schemas.openxmlformats.org/officeDocument/2006/relationships/hyperlink" Target="#&apos;14.6&apos;!A1" TargetMode="External"/><Relationship Id="rId4" Type="http://schemas.openxmlformats.org/officeDocument/2006/relationships/hyperlink" Target="#&apos;14.6&apos;!A1" TargetMode="External"/><Relationship Id="rId5" Type="http://schemas.openxmlformats.org/officeDocument/2006/relationships/hyperlink" Target="#&apos;14.6&apos;!A1" TargetMode="External"/><Relationship Id="rId6" Type="http://schemas.openxmlformats.org/officeDocument/2006/relationships/hyperlink" Target="#&apos;14.6&apos;!A1" TargetMode="External"/><Relationship Id="rId7" Type="http://schemas.openxmlformats.org/officeDocument/2006/relationships/hyperlink" Target="#&apos;14.6&apos;!A1" TargetMode="External"/><Relationship Id="rId8" Type="http://schemas.openxmlformats.org/officeDocument/2006/relationships/hyperlink" Target="#&apos;14.6&apos;!A1" TargetMode="External"/><Relationship Id="rId9" Type="http://schemas.openxmlformats.org/officeDocument/2006/relationships/hyperlink" Target="#&apos;14.6&apos;!A1" TargetMode="External"/><Relationship Id="rId10" Type="http://schemas.openxmlformats.org/officeDocument/2006/relationships/hyperlink" Target="#&apos;14.6&apos;!A1" TargetMode="External"/><Relationship Id="rId11" Type="http://schemas.openxmlformats.org/officeDocument/2006/relationships/hyperlink" Target="#&apos;14.6&apos;!A1" TargetMode="External"/><Relationship Id="rId12" Type="http://schemas.openxmlformats.org/officeDocument/2006/relationships/hyperlink" Target="#&apos;14.6&apos;!A1" TargetMode="External"/><Relationship Id="rId13" Type="http://schemas.openxmlformats.org/officeDocument/2006/relationships/hyperlink" Target="#&apos;14.6&apos;!A1" TargetMode="External"/><Relationship Id="rId14" Type="http://schemas.openxmlformats.org/officeDocument/2006/relationships/hyperlink" Target="#&apos;14.6&apos;!A1" TargetMode="External"/><Relationship Id="rId15" Type="http://schemas.openxmlformats.org/officeDocument/2006/relationships/hyperlink" Target="#&apos;14.6&apos;!A1" TargetMode="External"/><Relationship Id="rId16" Type="http://schemas.openxmlformats.org/officeDocument/2006/relationships/hyperlink" Target="#&apos;14.6&apos;!A1" TargetMode="External"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table" Target="../tables/table32.xml"/><Relationship Id="rId2" Type="http://schemas.openxmlformats.org/officeDocument/2006/relationships/hyperlink" Target="#&apos;14.7&apos;!A1" TargetMode="External"/><Relationship Id="rId3" Type="http://schemas.openxmlformats.org/officeDocument/2006/relationships/hyperlink" Target="#&apos;14.7&apos;!A1" TargetMode="External"/><Relationship Id="rId4" Type="http://schemas.openxmlformats.org/officeDocument/2006/relationships/hyperlink" Target="#&apos;14.7&apos;!A1" TargetMode="External"/><Relationship Id="rId5" Type="http://schemas.openxmlformats.org/officeDocument/2006/relationships/hyperlink" Target="#&apos;14.7&apos;!A1" TargetMode="External"/><Relationship Id="rId6" Type="http://schemas.openxmlformats.org/officeDocument/2006/relationships/hyperlink" Target="#&apos;14.7&apos;!A1" TargetMode="External"/><Relationship Id="rId7" Type="http://schemas.openxmlformats.org/officeDocument/2006/relationships/hyperlink" Target="#&apos;14.7&apos;!A1" TargetMode="External"/><Relationship Id="rId8" Type="http://schemas.openxmlformats.org/officeDocument/2006/relationships/hyperlink" Target="#&apos;14.7&apos;!A1" TargetMode="External"/><Relationship Id="rId9" Type="http://schemas.openxmlformats.org/officeDocument/2006/relationships/hyperlink" Target="#&apos;14.7&apos;!A1" TargetMode="External"/><Relationship Id="rId10" Type="http://schemas.openxmlformats.org/officeDocument/2006/relationships/hyperlink" Target="#&apos;14.7&apos;!A1" TargetMode="External"/><Relationship Id="rId11" Type="http://schemas.openxmlformats.org/officeDocument/2006/relationships/hyperlink" Target="#&apos;14.7&apos;!A1" TargetMode="External"/><Relationship Id="rId12" Type="http://schemas.openxmlformats.org/officeDocument/2006/relationships/hyperlink" Target="#&apos;14.7&apos;!A1" TargetMode="External"/><Relationship Id="rId13" Type="http://schemas.openxmlformats.org/officeDocument/2006/relationships/hyperlink" Target="#&apos;14.7&apos;!A1" TargetMode="External"/><Relationship Id="rId14" Type="http://schemas.openxmlformats.org/officeDocument/2006/relationships/hyperlink" Target="#&apos;14.7&apos;!A1" TargetMode="External"/><Relationship Id="rId15" Type="http://schemas.openxmlformats.org/officeDocument/2006/relationships/hyperlink" Target="#&apos;14.7&apos;!A1" TargetMode="External"/><Relationship Id="rId16" Type="http://schemas.openxmlformats.org/officeDocument/2006/relationships/hyperlink" Target="#&apos;14.7&apos;!A1" TargetMode="External"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table" Target="../tables/table33.xml"/><Relationship Id="rId2" Type="http://schemas.openxmlformats.org/officeDocument/2006/relationships/hyperlink" Target="#&apos;14.8&apos;!A1" TargetMode="External"/><Relationship Id="rId3" Type="http://schemas.openxmlformats.org/officeDocument/2006/relationships/hyperlink" Target="#&apos;14.8&apos;!A1" TargetMode="External"/><Relationship Id="rId4" Type="http://schemas.openxmlformats.org/officeDocument/2006/relationships/hyperlink" Target="#&apos;14.8&apos;!A1" TargetMode="External"/><Relationship Id="rId5" Type="http://schemas.openxmlformats.org/officeDocument/2006/relationships/hyperlink" Target="#&apos;14.8&apos;!A1" TargetMode="External"/><Relationship Id="rId6" Type="http://schemas.openxmlformats.org/officeDocument/2006/relationships/hyperlink" Target="#&apos;14.8&apos;!A1" TargetMode="External"/><Relationship Id="rId7" Type="http://schemas.openxmlformats.org/officeDocument/2006/relationships/hyperlink" Target="#&apos;14.8&apos;!A1" TargetMode="External"/><Relationship Id="rId8" Type="http://schemas.openxmlformats.org/officeDocument/2006/relationships/hyperlink" Target="#&apos;14.8&apos;!A1" TargetMode="External"/><Relationship Id="rId9" Type="http://schemas.openxmlformats.org/officeDocument/2006/relationships/hyperlink" Target="#&apos;14.8&apos;!A1" TargetMode="External"/><Relationship Id="rId10" Type="http://schemas.openxmlformats.org/officeDocument/2006/relationships/hyperlink" Target="#&apos;14.8&apos;!A1" TargetMode="External"/><Relationship Id="rId11" Type="http://schemas.openxmlformats.org/officeDocument/2006/relationships/hyperlink" Target="#&apos;14.8&apos;!A1" TargetMode="External"/><Relationship Id="rId12" Type="http://schemas.openxmlformats.org/officeDocument/2006/relationships/hyperlink" Target="#&apos;14.8&apos;!A1" TargetMode="External"/><Relationship Id="rId13" Type="http://schemas.openxmlformats.org/officeDocument/2006/relationships/hyperlink" Target="#&apos;14.8&apos;!A1" TargetMode="External"/><Relationship Id="rId14" Type="http://schemas.openxmlformats.org/officeDocument/2006/relationships/hyperlink" Target="#&apos;14.8&apos;!A1" TargetMode="External"/><Relationship Id="rId15" Type="http://schemas.openxmlformats.org/officeDocument/2006/relationships/hyperlink" Target="#&apos;14.8&apos;!A1" TargetMode="External"/><Relationship Id="rId16" Type="http://schemas.openxmlformats.org/officeDocument/2006/relationships/hyperlink" Target="#&apos;14.8&apos;!A1" TargetMode="External"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table" Target="../tables/table34.xml"/><Relationship Id="rId2" Type="http://schemas.openxmlformats.org/officeDocument/2006/relationships/hyperlink" Target="#&apos;14.9&apos;!A1" TargetMode="External"/><Relationship Id="rId3" Type="http://schemas.openxmlformats.org/officeDocument/2006/relationships/hyperlink" Target="#&apos;14.9&apos;!A1" TargetMode="External"/><Relationship Id="rId4" Type="http://schemas.openxmlformats.org/officeDocument/2006/relationships/hyperlink" Target="#&apos;14.9&apos;!A1" TargetMode="External"/><Relationship Id="rId5" Type="http://schemas.openxmlformats.org/officeDocument/2006/relationships/hyperlink" Target="#&apos;14.9&apos;!A1" TargetMode="External"/><Relationship Id="rId6" Type="http://schemas.openxmlformats.org/officeDocument/2006/relationships/hyperlink" Target="#&apos;14.9&apos;!A1" TargetMode="External"/><Relationship Id="rId7" Type="http://schemas.openxmlformats.org/officeDocument/2006/relationships/hyperlink" Target="#&apos;14.9&apos;!A1" TargetMode="External"/><Relationship Id="rId8" Type="http://schemas.openxmlformats.org/officeDocument/2006/relationships/hyperlink" Target="#&apos;14.9&apos;!A1" TargetMode="External"/><Relationship Id="rId9" Type="http://schemas.openxmlformats.org/officeDocument/2006/relationships/hyperlink" Target="#&apos;14.9&apos;!A1" TargetMode="External"/><Relationship Id="rId10" Type="http://schemas.openxmlformats.org/officeDocument/2006/relationships/hyperlink" Target="#&apos;14.9&apos;!A1" TargetMode="External"/><Relationship Id="rId11" Type="http://schemas.openxmlformats.org/officeDocument/2006/relationships/hyperlink" Target="#&apos;14.9&apos;!A1" TargetMode="External"/><Relationship Id="rId12" Type="http://schemas.openxmlformats.org/officeDocument/2006/relationships/hyperlink" Target="#&apos;14.9&apos;!A1" TargetMode="External"/><Relationship Id="rId13" Type="http://schemas.openxmlformats.org/officeDocument/2006/relationships/hyperlink" Target="#&apos;14.9&apos;!A1" TargetMode="External"/><Relationship Id="rId14" Type="http://schemas.openxmlformats.org/officeDocument/2006/relationships/hyperlink" Target="#&apos;14.9&apos;!A1" TargetMode="External"/><Relationship Id="rId15" Type="http://schemas.openxmlformats.org/officeDocument/2006/relationships/hyperlink" Target="#&apos;14.9&apos;!A1" TargetMode="External"/><Relationship Id="rId16" Type="http://schemas.openxmlformats.org/officeDocument/2006/relationships/hyperlink" Target="#&apos;14.9&apos;!A1" TargetMode="External"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table" Target="../tables/table35.xml"/><Relationship Id="rId2" Type="http://schemas.openxmlformats.org/officeDocument/2006/relationships/hyperlink" Target="#&apos;14.10&apos;!A1" TargetMode="External"/><Relationship Id="rId3" Type="http://schemas.openxmlformats.org/officeDocument/2006/relationships/hyperlink" Target="#&apos;14.10&apos;!A1" TargetMode="External"/><Relationship Id="rId4" Type="http://schemas.openxmlformats.org/officeDocument/2006/relationships/hyperlink" Target="#&apos;14.10&apos;!A1" TargetMode="External"/><Relationship Id="rId5" Type="http://schemas.openxmlformats.org/officeDocument/2006/relationships/hyperlink" Target="#&apos;14.10&apos;!A1" TargetMode="External"/><Relationship Id="rId6" Type="http://schemas.openxmlformats.org/officeDocument/2006/relationships/hyperlink" Target="#&apos;14.10&apos;!A1" TargetMode="External"/><Relationship Id="rId7" Type="http://schemas.openxmlformats.org/officeDocument/2006/relationships/hyperlink" Target="#&apos;14.10&apos;!A1" TargetMode="External"/><Relationship Id="rId8" Type="http://schemas.openxmlformats.org/officeDocument/2006/relationships/hyperlink" Target="#&apos;14.10&apos;!A1" TargetMode="External"/><Relationship Id="rId9" Type="http://schemas.openxmlformats.org/officeDocument/2006/relationships/hyperlink" Target="#&apos;14.10&apos;!A1" TargetMode="External"/><Relationship Id="rId10" Type="http://schemas.openxmlformats.org/officeDocument/2006/relationships/hyperlink" Target="#&apos;14.10&apos;!A1" TargetMode="External"/><Relationship Id="rId11" Type="http://schemas.openxmlformats.org/officeDocument/2006/relationships/hyperlink" Target="#&apos;14.10&apos;!A1" TargetMode="External"/><Relationship Id="rId12" Type="http://schemas.openxmlformats.org/officeDocument/2006/relationships/hyperlink" Target="#&apos;14.10&apos;!A1" TargetMode="External"/><Relationship Id="rId13" Type="http://schemas.openxmlformats.org/officeDocument/2006/relationships/hyperlink" Target="#&apos;14.10&apos;!A1" TargetMode="External"/><Relationship Id="rId14" Type="http://schemas.openxmlformats.org/officeDocument/2006/relationships/hyperlink" Target="#&apos;14.10&apos;!A1" TargetMode="External"/><Relationship Id="rId15" Type="http://schemas.openxmlformats.org/officeDocument/2006/relationships/hyperlink" Target="#&apos;14.10&apos;!A1" TargetMode="External"/><Relationship Id="rId16" Type="http://schemas.openxmlformats.org/officeDocument/2006/relationships/hyperlink" Target="#&apos;14.10&apos;!A1" TargetMode="External"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table" Target="../tables/table36.xml"/><Relationship Id="rId2" Type="http://schemas.openxmlformats.org/officeDocument/2006/relationships/hyperlink" Target="#&apos;14.11&apos;!A1" TargetMode="External"/><Relationship Id="rId3" Type="http://schemas.openxmlformats.org/officeDocument/2006/relationships/hyperlink" Target="#&apos;14.11&apos;!A1" TargetMode="External"/><Relationship Id="rId4" Type="http://schemas.openxmlformats.org/officeDocument/2006/relationships/hyperlink" Target="#&apos;14.11&apos;!A1" TargetMode="External"/><Relationship Id="rId5" Type="http://schemas.openxmlformats.org/officeDocument/2006/relationships/hyperlink" Target="#&apos;14.11&apos;!A1" TargetMode="External"/><Relationship Id="rId6" Type="http://schemas.openxmlformats.org/officeDocument/2006/relationships/hyperlink" Target="#&apos;14.11&apos;!A1" TargetMode="External"/><Relationship Id="rId7" Type="http://schemas.openxmlformats.org/officeDocument/2006/relationships/hyperlink" Target="#&apos;14.11&apos;!A1" TargetMode="External"/><Relationship Id="rId8" Type="http://schemas.openxmlformats.org/officeDocument/2006/relationships/hyperlink" Target="#&apos;14.11&apos;!A1" TargetMode="External"/><Relationship Id="rId9" Type="http://schemas.openxmlformats.org/officeDocument/2006/relationships/hyperlink" Target="#&apos;14.11&apos;!A1" TargetMode="External"/><Relationship Id="rId10" Type="http://schemas.openxmlformats.org/officeDocument/2006/relationships/hyperlink" Target="#&apos;14.11&apos;!A1" TargetMode="External"/><Relationship Id="rId11" Type="http://schemas.openxmlformats.org/officeDocument/2006/relationships/hyperlink" Target="#&apos;14.11&apos;!A1" TargetMode="External"/><Relationship Id="rId12" Type="http://schemas.openxmlformats.org/officeDocument/2006/relationships/hyperlink" Target="#&apos;14.11&apos;!A1" TargetMode="External"/><Relationship Id="rId13" Type="http://schemas.openxmlformats.org/officeDocument/2006/relationships/hyperlink" Target="#&apos;14.11&apos;!A1" TargetMode="External"/><Relationship Id="rId14" Type="http://schemas.openxmlformats.org/officeDocument/2006/relationships/hyperlink" Target="#&apos;14.11&apos;!A1" TargetMode="External"/><Relationship Id="rId15" Type="http://schemas.openxmlformats.org/officeDocument/2006/relationships/hyperlink" Target="#&apos;14.11&apos;!A1" TargetMode="External"/><Relationship Id="rId16" Type="http://schemas.openxmlformats.org/officeDocument/2006/relationships/hyperlink" Target="#&apos;14.11&apos;!A1" TargetMode="External"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table" Target="../tables/table37.xml"/><Relationship Id="rId2" Type="http://schemas.openxmlformats.org/officeDocument/2006/relationships/hyperlink" Target="#&apos;14.12&apos;!A1" TargetMode="External"/><Relationship Id="rId3" Type="http://schemas.openxmlformats.org/officeDocument/2006/relationships/hyperlink" Target="#&apos;14.12&apos;!A1" TargetMode="External"/><Relationship Id="rId4" Type="http://schemas.openxmlformats.org/officeDocument/2006/relationships/hyperlink" Target="#&apos;14.12&apos;!A1" TargetMode="External"/><Relationship Id="rId5" Type="http://schemas.openxmlformats.org/officeDocument/2006/relationships/hyperlink" Target="#&apos;14.12&apos;!A1" TargetMode="External"/><Relationship Id="rId6" Type="http://schemas.openxmlformats.org/officeDocument/2006/relationships/hyperlink" Target="#&apos;14.12&apos;!A1" TargetMode="External"/><Relationship Id="rId7" Type="http://schemas.openxmlformats.org/officeDocument/2006/relationships/hyperlink" Target="#&apos;14.12&apos;!A1" TargetMode="External"/><Relationship Id="rId8" Type="http://schemas.openxmlformats.org/officeDocument/2006/relationships/hyperlink" Target="#&apos;14.12&apos;!A1" TargetMode="External"/><Relationship Id="rId9" Type="http://schemas.openxmlformats.org/officeDocument/2006/relationships/hyperlink" Target="#&apos;14.12&apos;!A1" TargetMode="External"/><Relationship Id="rId10" Type="http://schemas.openxmlformats.org/officeDocument/2006/relationships/hyperlink" Target="#&apos;14.12&apos;!A1" TargetMode="External"/><Relationship Id="rId11" Type="http://schemas.openxmlformats.org/officeDocument/2006/relationships/hyperlink" Target="#&apos;14.12&apos;!A1" TargetMode="External"/><Relationship Id="rId12" Type="http://schemas.openxmlformats.org/officeDocument/2006/relationships/hyperlink" Target="#&apos;14.12&apos;!A1" TargetMode="External"/><Relationship Id="rId13" Type="http://schemas.openxmlformats.org/officeDocument/2006/relationships/hyperlink" Target="#&apos;14.12&apos;!A1" TargetMode="External"/><Relationship Id="rId14" Type="http://schemas.openxmlformats.org/officeDocument/2006/relationships/hyperlink" Target="#&apos;14.12&apos;!A1" TargetMode="External"/><Relationship Id="rId15" Type="http://schemas.openxmlformats.org/officeDocument/2006/relationships/hyperlink" Target="#&apos;14.12&apos;!A1" TargetMode="External"/><Relationship Id="rId16" Type="http://schemas.openxmlformats.org/officeDocument/2006/relationships/hyperlink" Target="#&apos;14.12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2E&apos;!A1" TargetMode="External"/><Relationship Id="rId4" Type="http://schemas.openxmlformats.org/officeDocument/2006/relationships/hyperlink" Target="#&apos;14.2E&apos;!A1" TargetMode="External"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table" Target="../tables/table38.xml"/><Relationship Id="rId2" Type="http://schemas.openxmlformats.org/officeDocument/2006/relationships/hyperlink" Target="#&apos;14.13&apos;!A1" TargetMode="External"/><Relationship Id="rId3" Type="http://schemas.openxmlformats.org/officeDocument/2006/relationships/hyperlink" Target="#&apos;14.13&apos;!A1" TargetMode="External"/><Relationship Id="rId4" Type="http://schemas.openxmlformats.org/officeDocument/2006/relationships/hyperlink" Target="#&apos;14.13&apos;!A1" TargetMode="External"/><Relationship Id="rId5" Type="http://schemas.openxmlformats.org/officeDocument/2006/relationships/hyperlink" Target="#&apos;14.13&apos;!A1" TargetMode="External"/><Relationship Id="rId6" Type="http://schemas.openxmlformats.org/officeDocument/2006/relationships/hyperlink" Target="#&apos;14.13&apos;!A1" TargetMode="External"/><Relationship Id="rId7" Type="http://schemas.openxmlformats.org/officeDocument/2006/relationships/hyperlink" Target="#&apos;14.13&apos;!A1" TargetMode="External"/><Relationship Id="rId8" Type="http://schemas.openxmlformats.org/officeDocument/2006/relationships/hyperlink" Target="#&apos;14.13&apos;!A1" TargetMode="External"/><Relationship Id="rId9" Type="http://schemas.openxmlformats.org/officeDocument/2006/relationships/hyperlink" Target="#&apos;14.13&apos;!A1" TargetMode="External"/><Relationship Id="rId10" Type="http://schemas.openxmlformats.org/officeDocument/2006/relationships/hyperlink" Target="#&apos;14.13&apos;!A1" TargetMode="External"/><Relationship Id="rId11" Type="http://schemas.openxmlformats.org/officeDocument/2006/relationships/hyperlink" Target="#&apos;14.13&apos;!A1" TargetMode="External"/><Relationship Id="rId12" Type="http://schemas.openxmlformats.org/officeDocument/2006/relationships/hyperlink" Target="#&apos;14.13&apos;!A1" TargetMode="External"/><Relationship Id="rId13" Type="http://schemas.openxmlformats.org/officeDocument/2006/relationships/hyperlink" Target="#&apos;14.13&apos;!A1" TargetMode="External"/><Relationship Id="rId14" Type="http://schemas.openxmlformats.org/officeDocument/2006/relationships/hyperlink" Target="#&apos;14.13&apos;!A1" TargetMode="External"/><Relationship Id="rId15" Type="http://schemas.openxmlformats.org/officeDocument/2006/relationships/hyperlink" Target="#&apos;14.13&apos;!A1" TargetMode="External"/><Relationship Id="rId16" Type="http://schemas.openxmlformats.org/officeDocument/2006/relationships/hyperlink" Target="#&apos;14.13&apos;!A1" TargetMode="External"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table" Target="../tables/table39.xml"/><Relationship Id="rId2" Type="http://schemas.openxmlformats.org/officeDocument/2006/relationships/hyperlink" Target="#&apos;14.14&apos;!A1" TargetMode="External"/><Relationship Id="rId3" Type="http://schemas.openxmlformats.org/officeDocument/2006/relationships/hyperlink" Target="#&apos;14.14&apos;!A1" TargetMode="External"/><Relationship Id="rId4" Type="http://schemas.openxmlformats.org/officeDocument/2006/relationships/hyperlink" Target="#&apos;14.14&apos;!A1" TargetMode="External"/><Relationship Id="rId5" Type="http://schemas.openxmlformats.org/officeDocument/2006/relationships/hyperlink" Target="#&apos;14.14&apos;!A1" TargetMode="External"/><Relationship Id="rId6" Type="http://schemas.openxmlformats.org/officeDocument/2006/relationships/hyperlink" Target="#&apos;14.14&apos;!A1" TargetMode="External"/><Relationship Id="rId7" Type="http://schemas.openxmlformats.org/officeDocument/2006/relationships/hyperlink" Target="#&apos;14.14&apos;!A1" TargetMode="External"/><Relationship Id="rId8" Type="http://schemas.openxmlformats.org/officeDocument/2006/relationships/hyperlink" Target="#&apos;14.14&apos;!A1" TargetMode="External"/><Relationship Id="rId9" Type="http://schemas.openxmlformats.org/officeDocument/2006/relationships/hyperlink" Target="#&apos;14.14&apos;!A1" TargetMode="External"/><Relationship Id="rId10" Type="http://schemas.openxmlformats.org/officeDocument/2006/relationships/hyperlink" Target="#&apos;14.14&apos;!A1" TargetMode="External"/><Relationship Id="rId11" Type="http://schemas.openxmlformats.org/officeDocument/2006/relationships/hyperlink" Target="#&apos;14.14&apos;!A1" TargetMode="External"/><Relationship Id="rId12" Type="http://schemas.openxmlformats.org/officeDocument/2006/relationships/hyperlink" Target="#&apos;14.14&apos;!A1" TargetMode="External"/><Relationship Id="rId13" Type="http://schemas.openxmlformats.org/officeDocument/2006/relationships/hyperlink" Target="#&apos;14.14&apos;!A1" TargetMode="External"/><Relationship Id="rId14" Type="http://schemas.openxmlformats.org/officeDocument/2006/relationships/hyperlink" Target="#&apos;14.14&apos;!A1" TargetMode="External"/><Relationship Id="rId15" Type="http://schemas.openxmlformats.org/officeDocument/2006/relationships/hyperlink" Target="#&apos;14.14&apos;!A1" TargetMode="External"/><Relationship Id="rId16" Type="http://schemas.openxmlformats.org/officeDocument/2006/relationships/hyperlink" Target="#&apos;14.14&apos;!A1" TargetMode="External"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table" Target="../tables/table40.xml"/><Relationship Id="rId2" Type="http://schemas.openxmlformats.org/officeDocument/2006/relationships/hyperlink" Target="#&apos;14.15&apos;!A1" TargetMode="External"/><Relationship Id="rId3" Type="http://schemas.openxmlformats.org/officeDocument/2006/relationships/hyperlink" Target="#&apos;14.15&apos;!A1" TargetMode="External"/><Relationship Id="rId4" Type="http://schemas.openxmlformats.org/officeDocument/2006/relationships/hyperlink" Target="#&apos;14.15&apos;!A1" TargetMode="External"/><Relationship Id="rId5" Type="http://schemas.openxmlformats.org/officeDocument/2006/relationships/hyperlink" Target="#&apos;14.15&apos;!A1" TargetMode="External"/><Relationship Id="rId6" Type="http://schemas.openxmlformats.org/officeDocument/2006/relationships/hyperlink" Target="#&apos;14.15&apos;!A1" TargetMode="External"/><Relationship Id="rId7" Type="http://schemas.openxmlformats.org/officeDocument/2006/relationships/hyperlink" Target="#&apos;14.15&apos;!A1" TargetMode="External"/><Relationship Id="rId8" Type="http://schemas.openxmlformats.org/officeDocument/2006/relationships/hyperlink" Target="#&apos;14.15&apos;!A1" TargetMode="External"/><Relationship Id="rId9" Type="http://schemas.openxmlformats.org/officeDocument/2006/relationships/hyperlink" Target="#&apos;14.15&apos;!A1" TargetMode="External"/><Relationship Id="rId10" Type="http://schemas.openxmlformats.org/officeDocument/2006/relationships/hyperlink" Target="#&apos;14.15&apos;!A1" TargetMode="External"/><Relationship Id="rId11" Type="http://schemas.openxmlformats.org/officeDocument/2006/relationships/hyperlink" Target="#&apos;14.15&apos;!A1" TargetMode="External"/><Relationship Id="rId12" Type="http://schemas.openxmlformats.org/officeDocument/2006/relationships/hyperlink" Target="#&apos;14.15&apos;!A1" TargetMode="External"/><Relationship Id="rId13" Type="http://schemas.openxmlformats.org/officeDocument/2006/relationships/hyperlink" Target="#&apos;14.15&apos;!A1" TargetMode="External"/><Relationship Id="rId14" Type="http://schemas.openxmlformats.org/officeDocument/2006/relationships/hyperlink" Target="#&apos;14.15&apos;!A1" TargetMode="External"/><Relationship Id="rId15" Type="http://schemas.openxmlformats.org/officeDocument/2006/relationships/hyperlink" Target="#&apos;14.15&apos;!A1" TargetMode="External"/><Relationship Id="rId16" Type="http://schemas.openxmlformats.org/officeDocument/2006/relationships/hyperlink" Target="#&apos;14.15&apos;!A1" TargetMode="External"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table" Target="../tables/table41.xml"/><Relationship Id="rId2" Type="http://schemas.openxmlformats.org/officeDocument/2006/relationships/hyperlink" Target="#&apos;14.16&apos;!A1" TargetMode="External"/><Relationship Id="rId3" Type="http://schemas.openxmlformats.org/officeDocument/2006/relationships/hyperlink" Target="#&apos;14.16&apos;!A1" TargetMode="External"/><Relationship Id="rId4" Type="http://schemas.openxmlformats.org/officeDocument/2006/relationships/hyperlink" Target="#&apos;14.16&apos;!A1" TargetMode="External"/><Relationship Id="rId5" Type="http://schemas.openxmlformats.org/officeDocument/2006/relationships/hyperlink" Target="#&apos;14.16&apos;!A1" TargetMode="External"/><Relationship Id="rId6" Type="http://schemas.openxmlformats.org/officeDocument/2006/relationships/hyperlink" Target="#&apos;14.16&apos;!A1" TargetMode="External"/><Relationship Id="rId7" Type="http://schemas.openxmlformats.org/officeDocument/2006/relationships/hyperlink" Target="#&apos;14.16&apos;!A1" TargetMode="External"/><Relationship Id="rId8" Type="http://schemas.openxmlformats.org/officeDocument/2006/relationships/hyperlink" Target="#&apos;14.16&apos;!A1" TargetMode="External"/><Relationship Id="rId9" Type="http://schemas.openxmlformats.org/officeDocument/2006/relationships/hyperlink" Target="#&apos;14.16&apos;!A1" TargetMode="External"/><Relationship Id="rId10" Type="http://schemas.openxmlformats.org/officeDocument/2006/relationships/hyperlink" Target="#&apos;14.16&apos;!A1" TargetMode="External"/><Relationship Id="rId11" Type="http://schemas.openxmlformats.org/officeDocument/2006/relationships/hyperlink" Target="#&apos;14.16&apos;!A1" TargetMode="External"/><Relationship Id="rId12" Type="http://schemas.openxmlformats.org/officeDocument/2006/relationships/hyperlink" Target="#&apos;14.16&apos;!A1" TargetMode="External"/><Relationship Id="rId13" Type="http://schemas.openxmlformats.org/officeDocument/2006/relationships/hyperlink" Target="#&apos;14.16&apos;!A1" TargetMode="External"/><Relationship Id="rId14" Type="http://schemas.openxmlformats.org/officeDocument/2006/relationships/hyperlink" Target="#&apos;14.16&apos;!A1" TargetMode="External"/><Relationship Id="rId15" Type="http://schemas.openxmlformats.org/officeDocument/2006/relationships/hyperlink" Target="#&apos;14.16&apos;!A1" TargetMode="External"/><Relationship Id="rId16" Type="http://schemas.openxmlformats.org/officeDocument/2006/relationships/hyperlink" Target="#&apos;14.16&apos;!A1" TargetMode="External"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table" Target="../tables/table42.xml"/><Relationship Id="rId2" Type="http://schemas.openxmlformats.org/officeDocument/2006/relationships/hyperlink" Target="#&apos;14.17&apos;!A1" TargetMode="External"/><Relationship Id="rId3" Type="http://schemas.openxmlformats.org/officeDocument/2006/relationships/hyperlink" Target="#&apos;14.17&apos;!A1" TargetMode="External"/><Relationship Id="rId4" Type="http://schemas.openxmlformats.org/officeDocument/2006/relationships/hyperlink" Target="#&apos;14.17&apos;!A1" TargetMode="External"/><Relationship Id="rId5" Type="http://schemas.openxmlformats.org/officeDocument/2006/relationships/hyperlink" Target="#&apos;14.17&apos;!A1" TargetMode="External"/><Relationship Id="rId6" Type="http://schemas.openxmlformats.org/officeDocument/2006/relationships/hyperlink" Target="#&apos;14.17&apos;!A1" TargetMode="External"/><Relationship Id="rId7" Type="http://schemas.openxmlformats.org/officeDocument/2006/relationships/hyperlink" Target="#&apos;14.17&apos;!A1" TargetMode="External"/><Relationship Id="rId8" Type="http://schemas.openxmlformats.org/officeDocument/2006/relationships/hyperlink" Target="#&apos;14.17&apos;!A1" TargetMode="External"/><Relationship Id="rId9" Type="http://schemas.openxmlformats.org/officeDocument/2006/relationships/hyperlink" Target="#&apos;14.17&apos;!A1" TargetMode="External"/><Relationship Id="rId10" Type="http://schemas.openxmlformats.org/officeDocument/2006/relationships/hyperlink" Target="#&apos;14.17&apos;!A1" TargetMode="External"/><Relationship Id="rId11" Type="http://schemas.openxmlformats.org/officeDocument/2006/relationships/hyperlink" Target="#&apos;14.17&apos;!A1" TargetMode="External"/><Relationship Id="rId12" Type="http://schemas.openxmlformats.org/officeDocument/2006/relationships/hyperlink" Target="#&apos;14.17&apos;!A1" TargetMode="External"/><Relationship Id="rId13" Type="http://schemas.openxmlformats.org/officeDocument/2006/relationships/hyperlink" Target="#&apos;14.17&apos;!A1" TargetMode="External"/><Relationship Id="rId14" Type="http://schemas.openxmlformats.org/officeDocument/2006/relationships/hyperlink" Target="#&apos;14.17&apos;!A1" TargetMode="External"/><Relationship Id="rId15" Type="http://schemas.openxmlformats.org/officeDocument/2006/relationships/hyperlink" Target="#&apos;14.17&apos;!A1" TargetMode="External"/><Relationship Id="rId16" Type="http://schemas.openxmlformats.org/officeDocument/2006/relationships/hyperlink" Target="#&apos;14.17&apos;!A1" TargetMode="External"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table" Target="../tables/table43.xml"/><Relationship Id="rId2" Type="http://schemas.openxmlformats.org/officeDocument/2006/relationships/hyperlink" Target="#&apos;14.18&apos;!A1" TargetMode="External"/><Relationship Id="rId3" Type="http://schemas.openxmlformats.org/officeDocument/2006/relationships/hyperlink" Target="#&apos;14.18&apos;!A1" TargetMode="External"/><Relationship Id="rId4" Type="http://schemas.openxmlformats.org/officeDocument/2006/relationships/hyperlink" Target="#&apos;14.18&apos;!A1" TargetMode="External"/><Relationship Id="rId5" Type="http://schemas.openxmlformats.org/officeDocument/2006/relationships/hyperlink" Target="#&apos;14.18&apos;!A1" TargetMode="External"/><Relationship Id="rId6" Type="http://schemas.openxmlformats.org/officeDocument/2006/relationships/hyperlink" Target="#&apos;14.18&apos;!A1" TargetMode="External"/><Relationship Id="rId7" Type="http://schemas.openxmlformats.org/officeDocument/2006/relationships/hyperlink" Target="#&apos;14.18&apos;!A1" TargetMode="External"/><Relationship Id="rId8" Type="http://schemas.openxmlformats.org/officeDocument/2006/relationships/hyperlink" Target="#&apos;14.18&apos;!A1" TargetMode="External"/><Relationship Id="rId9" Type="http://schemas.openxmlformats.org/officeDocument/2006/relationships/hyperlink" Target="#&apos;14.18&apos;!A1" TargetMode="External"/><Relationship Id="rId10" Type="http://schemas.openxmlformats.org/officeDocument/2006/relationships/hyperlink" Target="#&apos;14.18&apos;!A1" TargetMode="External"/><Relationship Id="rId11" Type="http://schemas.openxmlformats.org/officeDocument/2006/relationships/hyperlink" Target="#&apos;14.18&apos;!A1" TargetMode="External"/><Relationship Id="rId12" Type="http://schemas.openxmlformats.org/officeDocument/2006/relationships/hyperlink" Target="#&apos;14.18&apos;!A1" TargetMode="External"/><Relationship Id="rId13" Type="http://schemas.openxmlformats.org/officeDocument/2006/relationships/hyperlink" Target="#&apos;14.18&apos;!A1" TargetMode="External"/><Relationship Id="rId14" Type="http://schemas.openxmlformats.org/officeDocument/2006/relationships/hyperlink" Target="#&apos;14.18&apos;!A1" TargetMode="External"/><Relationship Id="rId15" Type="http://schemas.openxmlformats.org/officeDocument/2006/relationships/hyperlink" Target="#&apos;14.18&apos;!A1" TargetMode="External"/><Relationship Id="rId16" Type="http://schemas.openxmlformats.org/officeDocument/2006/relationships/hyperlink" Target="#&apos;14.18&apos;!A1" TargetMode="External"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table" Target="../tables/table44.xml"/><Relationship Id="rId2" Type="http://schemas.openxmlformats.org/officeDocument/2006/relationships/hyperlink" Target="#&apos;14.19&apos;!A1" TargetMode="External"/><Relationship Id="rId3" Type="http://schemas.openxmlformats.org/officeDocument/2006/relationships/hyperlink" Target="#&apos;14.19&apos;!A1" TargetMode="External"/><Relationship Id="rId4" Type="http://schemas.openxmlformats.org/officeDocument/2006/relationships/hyperlink" Target="#&apos;14.19&apos;!A1" TargetMode="External"/><Relationship Id="rId5" Type="http://schemas.openxmlformats.org/officeDocument/2006/relationships/hyperlink" Target="#&apos;14.19&apos;!A1" TargetMode="External"/><Relationship Id="rId6" Type="http://schemas.openxmlformats.org/officeDocument/2006/relationships/hyperlink" Target="#&apos;14.19&apos;!A1" TargetMode="External"/><Relationship Id="rId7" Type="http://schemas.openxmlformats.org/officeDocument/2006/relationships/hyperlink" Target="#&apos;14.19&apos;!A1" TargetMode="External"/><Relationship Id="rId8" Type="http://schemas.openxmlformats.org/officeDocument/2006/relationships/hyperlink" Target="#&apos;14.19&apos;!A1" TargetMode="External"/><Relationship Id="rId9" Type="http://schemas.openxmlformats.org/officeDocument/2006/relationships/hyperlink" Target="#&apos;14.19&apos;!A1" TargetMode="External"/><Relationship Id="rId10" Type="http://schemas.openxmlformats.org/officeDocument/2006/relationships/hyperlink" Target="#&apos;14.19&apos;!A1" TargetMode="External"/><Relationship Id="rId11" Type="http://schemas.openxmlformats.org/officeDocument/2006/relationships/hyperlink" Target="#&apos;14.19&apos;!A1" TargetMode="External"/><Relationship Id="rId12" Type="http://schemas.openxmlformats.org/officeDocument/2006/relationships/hyperlink" Target="#&apos;14.19&apos;!A1" TargetMode="External"/><Relationship Id="rId13" Type="http://schemas.openxmlformats.org/officeDocument/2006/relationships/hyperlink" Target="#&apos;14.19&apos;!A1" TargetMode="External"/><Relationship Id="rId14" Type="http://schemas.openxmlformats.org/officeDocument/2006/relationships/hyperlink" Target="#&apos;14.19&apos;!A1" TargetMode="External"/><Relationship Id="rId15" Type="http://schemas.openxmlformats.org/officeDocument/2006/relationships/hyperlink" Target="#&apos;14.19&apos;!A1" TargetMode="External"/><Relationship Id="rId16" Type="http://schemas.openxmlformats.org/officeDocument/2006/relationships/hyperlink" Target="#&apos;14.19&apos;!A1" TargetMode="External"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table" Target="../tables/table45.xml"/><Relationship Id="rId2" Type="http://schemas.openxmlformats.org/officeDocument/2006/relationships/table" Target="../tables/table46.xml"/><Relationship Id="rId3" Type="http://schemas.openxmlformats.org/officeDocument/2006/relationships/table" Target="../tables/table47.xml"/><Relationship Id="rId4" Type="http://schemas.openxmlformats.org/officeDocument/2006/relationships/hyperlink" Target="#&apos;14.20&apos;!A1" TargetMode="External"/><Relationship Id="rId5" Type="http://schemas.openxmlformats.org/officeDocument/2006/relationships/hyperlink" Target="#&apos;14.20&apos;!A1" TargetMode="External"/><Relationship Id="rId6" Type="http://schemas.openxmlformats.org/officeDocument/2006/relationships/hyperlink" Target="#&apos;14.20&apos;!A1" TargetMode="External"/><Relationship Id="rId7" Type="http://schemas.openxmlformats.org/officeDocument/2006/relationships/hyperlink" Target="#&apos;14.20&apos;!A1" TargetMode="External"/><Relationship Id="rId8" Type="http://schemas.openxmlformats.org/officeDocument/2006/relationships/hyperlink" Target="#&apos;14.20&apos;!A1" TargetMode="External"/><Relationship Id="rId9" Type="http://schemas.openxmlformats.org/officeDocument/2006/relationships/hyperlink" Target="#&apos;14.20&apos;!A1" TargetMode="External"/><Relationship Id="rId10" Type="http://schemas.openxmlformats.org/officeDocument/2006/relationships/hyperlink" Target="#&apos;14.20&apos;!A1" TargetMode="External"/><Relationship Id="rId11" Type="http://schemas.openxmlformats.org/officeDocument/2006/relationships/hyperlink" Target="#&apos;14.20&apos;!A1" TargetMode="External"/><Relationship Id="rId12" Type="http://schemas.openxmlformats.org/officeDocument/2006/relationships/hyperlink" Target="#&apos;14.20&apos;!A1" TargetMode="External"/><Relationship Id="rId13" Type="http://schemas.openxmlformats.org/officeDocument/2006/relationships/hyperlink" Target="#&apos;14.20&apos;!A1" TargetMode="External"/><Relationship Id="rId14" Type="http://schemas.openxmlformats.org/officeDocument/2006/relationships/hyperlink" Target="#&apos;14.20&apos;!A1" TargetMode="External"/><Relationship Id="rId15" Type="http://schemas.openxmlformats.org/officeDocument/2006/relationships/hyperlink" Target="#&apos;14.20&apos;!A1" TargetMode="External"/><Relationship Id="rId16" Type="http://schemas.openxmlformats.org/officeDocument/2006/relationships/hyperlink" Target="#&apos;14.20&apos;!A1" TargetMode="External"/><Relationship Id="rId17" Type="http://schemas.openxmlformats.org/officeDocument/2006/relationships/hyperlink" Target="#&apos;14.20&apos;!A1" TargetMode="External"/><Relationship Id="rId18" Type="http://schemas.openxmlformats.org/officeDocument/2006/relationships/hyperlink" Target="#&apos;14.20&apos;!A1" TargetMode="External"/><Relationship Id="rId19" Type="http://schemas.openxmlformats.org/officeDocument/2006/relationships/hyperlink" Target="#&apos;14.20&apos;!A1" TargetMode="External"/><Relationship Id="rId20" Type="http://schemas.openxmlformats.org/officeDocument/2006/relationships/hyperlink" Target="#&apos;14.20&apos;!A1" TargetMode="External"/><Relationship Id="rId21" Type="http://schemas.openxmlformats.org/officeDocument/2006/relationships/hyperlink" Target="#&apos;14.20&apos;!A1" TargetMode="External"/><Relationship Id="rId22" Type="http://schemas.openxmlformats.org/officeDocument/2006/relationships/hyperlink" Target="#&apos;14.20&apos;!A1" TargetMode="External"/><Relationship Id="rId23" Type="http://schemas.openxmlformats.org/officeDocument/2006/relationships/hyperlink" Target="#&apos;14.20&apos;!A1" TargetMode="External"/><Relationship Id="rId24" Type="http://schemas.openxmlformats.org/officeDocument/2006/relationships/hyperlink" Target="#&apos;14.20&apos;!A1" TargetMode="External"/><Relationship Id="rId25" Type="http://schemas.openxmlformats.org/officeDocument/2006/relationships/hyperlink" Target="#&apos;14.20&apos;!A1" TargetMode="External"/><Relationship Id="rId26" Type="http://schemas.openxmlformats.org/officeDocument/2006/relationships/hyperlink" Target="#&apos;14.20&apos;!A1" TargetMode="External"/><Relationship Id="rId27" Type="http://schemas.openxmlformats.org/officeDocument/2006/relationships/hyperlink" Target="#&apos;14.20&apos;!A1" TargetMode="External"/><Relationship Id="rId28" Type="http://schemas.openxmlformats.org/officeDocument/2006/relationships/hyperlink" Target="#&apos;14.20&apos;!A1" TargetMode="External"/><Relationship Id="rId29" Type="http://schemas.openxmlformats.org/officeDocument/2006/relationships/hyperlink" Target="#&apos;14.20&apos;!A1" TargetMode="External"/><Relationship Id="rId30" Type="http://schemas.openxmlformats.org/officeDocument/2006/relationships/hyperlink" Target="#&apos;14.20&apos;!A1" TargetMode="External"/><Relationship Id="rId31" Type="http://schemas.openxmlformats.org/officeDocument/2006/relationships/hyperlink" Target="#&apos;14.20&apos;!A1" TargetMode="External"/><Relationship Id="rId32" Type="http://schemas.openxmlformats.org/officeDocument/2006/relationships/hyperlink" Target="#&apos;14.20&apos;!A1" TargetMode="External"/><Relationship Id="rId33" Type="http://schemas.openxmlformats.org/officeDocument/2006/relationships/hyperlink" Target="#&apos;14.20&apos;!A1" TargetMode="External"/><Relationship Id="rId34" Type="http://schemas.openxmlformats.org/officeDocument/2006/relationships/hyperlink" Target="#&apos;14.20&apos;!A1" TargetMode="External"/><Relationship Id="rId35" Type="http://schemas.openxmlformats.org/officeDocument/2006/relationships/hyperlink" Target="#&apos;14.20&apos;!A1" TargetMode="External"/><Relationship Id="rId36" Type="http://schemas.openxmlformats.org/officeDocument/2006/relationships/hyperlink" Target="#&apos;14.20&apos;!A1" TargetMode="External"/><Relationship Id="rId37" Type="http://schemas.openxmlformats.org/officeDocument/2006/relationships/hyperlink" Target="#&apos;14.20&apos;!A1" TargetMode="External"/><Relationship Id="rId38" Type="http://schemas.openxmlformats.org/officeDocument/2006/relationships/hyperlink" Target="#&apos;14.20&apos;!A1" TargetMode="External"/><Relationship Id="rId39" Type="http://schemas.openxmlformats.org/officeDocument/2006/relationships/hyperlink" Target="#&apos;14.20&apos;!A1" TargetMode="External"/><Relationship Id="rId40" Type="http://schemas.openxmlformats.org/officeDocument/2006/relationships/hyperlink" Target="#&apos;14.20&apos;!A1" TargetMode="External"/><Relationship Id="rId41" Type="http://schemas.openxmlformats.org/officeDocument/2006/relationships/hyperlink" Target="#&apos;14.20&apos;!A1" TargetMode="External"/><Relationship Id="rId42" Type="http://schemas.openxmlformats.org/officeDocument/2006/relationships/hyperlink" Target="#&apos;14.20&apos;!A1" TargetMode="External"/><Relationship Id="rId43" Type="http://schemas.openxmlformats.org/officeDocument/2006/relationships/hyperlink" Target="#&apos;14.20&apos;!A1" TargetMode="External"/><Relationship Id="rId44" Type="http://schemas.openxmlformats.org/officeDocument/2006/relationships/hyperlink" Target="#&apos;14.20&apos;!A1" TargetMode="External"/><Relationship Id="rId45" Type="http://schemas.openxmlformats.org/officeDocument/2006/relationships/hyperlink" Target="#&apos;14.20&apos;!A1" TargetMode="External"/><Relationship Id="rId46" Type="http://schemas.openxmlformats.org/officeDocument/2006/relationships/hyperlink" Target="#&apos;14.20&apos;!A1" TargetMode="External"/><Relationship Id="rId47" Type="http://schemas.openxmlformats.org/officeDocument/2006/relationships/hyperlink" Target="#&apos;14.20&apos;!A1" TargetMode="External"/><Relationship Id="rId48" Type="http://schemas.openxmlformats.org/officeDocument/2006/relationships/hyperlink" Target="#&apos;14.20&apos;!A1" TargetMode="External"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table" Target="../tables/table48.xml"/><Relationship Id="rId2" Type="http://schemas.openxmlformats.org/officeDocument/2006/relationships/hyperlink" Target="#&apos;14.21&apos;!A1" TargetMode="External"/><Relationship Id="rId3" Type="http://schemas.openxmlformats.org/officeDocument/2006/relationships/hyperlink" Target="#&apos;14.21&apos;!A1" TargetMode="External"/><Relationship Id="rId4" Type="http://schemas.openxmlformats.org/officeDocument/2006/relationships/hyperlink" Target="#&apos;14.21&apos;!A1" TargetMode="External"/><Relationship Id="rId5" Type="http://schemas.openxmlformats.org/officeDocument/2006/relationships/hyperlink" Target="#&apos;14.21&apos;!A1" TargetMode="External"/><Relationship Id="rId6" Type="http://schemas.openxmlformats.org/officeDocument/2006/relationships/hyperlink" Target="#&apos;14.21&apos;!A1" TargetMode="External"/><Relationship Id="rId7" Type="http://schemas.openxmlformats.org/officeDocument/2006/relationships/hyperlink" Target="#&apos;14.21&apos;!A1" TargetMode="External"/><Relationship Id="rId8" Type="http://schemas.openxmlformats.org/officeDocument/2006/relationships/hyperlink" Target="#&apos;14.21&apos;!A1" TargetMode="External"/><Relationship Id="rId9" Type="http://schemas.openxmlformats.org/officeDocument/2006/relationships/hyperlink" Target="#&apos;14.21&apos;!A1" TargetMode="External"/><Relationship Id="rId10" Type="http://schemas.openxmlformats.org/officeDocument/2006/relationships/hyperlink" Target="#&apos;14.21&apos;!A1" TargetMode="External"/><Relationship Id="rId11" Type="http://schemas.openxmlformats.org/officeDocument/2006/relationships/hyperlink" Target="#&apos;14.21&apos;!A1" TargetMode="External"/><Relationship Id="rId12" Type="http://schemas.openxmlformats.org/officeDocument/2006/relationships/hyperlink" Target="#&apos;14.21&apos;!A1" TargetMode="External"/><Relationship Id="rId13" Type="http://schemas.openxmlformats.org/officeDocument/2006/relationships/hyperlink" Target="#&apos;14.21&apos;!A1" TargetMode="External"/><Relationship Id="rId14" Type="http://schemas.openxmlformats.org/officeDocument/2006/relationships/hyperlink" Target="#&apos;14.21&apos;!A1" TargetMode="External"/><Relationship Id="rId15" Type="http://schemas.openxmlformats.org/officeDocument/2006/relationships/hyperlink" Target="#&apos;14.21&apos;!A1" TargetMode="External"/><Relationship Id="rId16" Type="http://schemas.openxmlformats.org/officeDocument/2006/relationships/hyperlink" Target="#&apos;14.21&apos;!A1" TargetMode="External"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table" Target="../tables/table49.xml"/><Relationship Id="rId2" Type="http://schemas.openxmlformats.org/officeDocument/2006/relationships/hyperlink" Target="#&apos;14.22&apos;!A1" TargetMode="External"/><Relationship Id="rId3" Type="http://schemas.openxmlformats.org/officeDocument/2006/relationships/hyperlink" Target="#&apos;14.22&apos;!A1" TargetMode="External"/><Relationship Id="rId4" Type="http://schemas.openxmlformats.org/officeDocument/2006/relationships/hyperlink" Target="#&apos;14.22&apos;!A1" TargetMode="External"/><Relationship Id="rId5" Type="http://schemas.openxmlformats.org/officeDocument/2006/relationships/hyperlink" Target="#&apos;14.22&apos;!A1" TargetMode="External"/><Relationship Id="rId6" Type="http://schemas.openxmlformats.org/officeDocument/2006/relationships/hyperlink" Target="#&apos;14.22&apos;!A1" TargetMode="External"/><Relationship Id="rId7" Type="http://schemas.openxmlformats.org/officeDocument/2006/relationships/hyperlink" Target="#&apos;14.22&apos;!A1" TargetMode="External"/><Relationship Id="rId8" Type="http://schemas.openxmlformats.org/officeDocument/2006/relationships/hyperlink" Target="#&apos;14.22&apos;!A1" TargetMode="External"/><Relationship Id="rId9" Type="http://schemas.openxmlformats.org/officeDocument/2006/relationships/hyperlink" Target="#&apos;14.22&apos;!A1" TargetMode="External"/><Relationship Id="rId10" Type="http://schemas.openxmlformats.org/officeDocument/2006/relationships/hyperlink" Target="#&apos;14.22&apos;!A1" TargetMode="External"/><Relationship Id="rId11" Type="http://schemas.openxmlformats.org/officeDocument/2006/relationships/hyperlink" Target="#&apos;14.22&apos;!A1" TargetMode="External"/><Relationship Id="rId12" Type="http://schemas.openxmlformats.org/officeDocument/2006/relationships/hyperlink" Target="#&apos;14.22&apos;!A1" TargetMode="External"/><Relationship Id="rId13" Type="http://schemas.openxmlformats.org/officeDocument/2006/relationships/hyperlink" Target="#&apos;14.22&apos;!A1" TargetMode="External"/><Relationship Id="rId14" Type="http://schemas.openxmlformats.org/officeDocument/2006/relationships/hyperlink" Target="#&apos;14.22&apos;!A1" TargetMode="External"/><Relationship Id="rId15" Type="http://schemas.openxmlformats.org/officeDocument/2006/relationships/hyperlink" Target="#&apos;14.22&apos;!A1" TargetMode="External"/><Relationship Id="rId16" Type="http://schemas.openxmlformats.org/officeDocument/2006/relationships/hyperlink" Target="#&apos;14.22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3E&apos;!A1" TargetMode="External"/><Relationship Id="rId4" Type="http://schemas.openxmlformats.org/officeDocument/2006/relationships/hyperlink" Target="#&apos;14.3E&apos;!A1" TargetMode="External"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table" Target="../tables/table50.xml"/><Relationship Id="rId2" Type="http://schemas.openxmlformats.org/officeDocument/2006/relationships/table" Target="../tables/table51.xml"/><Relationship Id="rId3" Type="http://schemas.openxmlformats.org/officeDocument/2006/relationships/hyperlink" Target="#&apos;14.23&apos;!A1" TargetMode="External"/><Relationship Id="rId4" Type="http://schemas.openxmlformats.org/officeDocument/2006/relationships/hyperlink" Target="#&apos;14.23&apos;!A1" TargetMode="External"/><Relationship Id="rId5" Type="http://schemas.openxmlformats.org/officeDocument/2006/relationships/hyperlink" Target="#&apos;14.23&apos;!A1" TargetMode="External"/><Relationship Id="rId6" Type="http://schemas.openxmlformats.org/officeDocument/2006/relationships/hyperlink" Target="#&apos;14.23&apos;!A1" TargetMode="External"/><Relationship Id="rId7" Type="http://schemas.openxmlformats.org/officeDocument/2006/relationships/hyperlink" Target="#&apos;14.23&apos;!A1" TargetMode="External"/><Relationship Id="rId8" Type="http://schemas.openxmlformats.org/officeDocument/2006/relationships/hyperlink" Target="#&apos;14.23&apos;!A1" TargetMode="External"/><Relationship Id="rId9" Type="http://schemas.openxmlformats.org/officeDocument/2006/relationships/hyperlink" Target="#&apos;14.23&apos;!A1" TargetMode="External"/><Relationship Id="rId10" Type="http://schemas.openxmlformats.org/officeDocument/2006/relationships/hyperlink" Target="#&apos;14.23&apos;!A1" TargetMode="External"/><Relationship Id="rId11" Type="http://schemas.openxmlformats.org/officeDocument/2006/relationships/hyperlink" Target="#&apos;14.23&apos;!A1" TargetMode="External"/><Relationship Id="rId12" Type="http://schemas.openxmlformats.org/officeDocument/2006/relationships/hyperlink" Target="#&apos;14.23&apos;!A1" TargetMode="External"/><Relationship Id="rId13" Type="http://schemas.openxmlformats.org/officeDocument/2006/relationships/hyperlink" Target="#&apos;14.23&apos;!A1" TargetMode="External"/><Relationship Id="rId14" Type="http://schemas.openxmlformats.org/officeDocument/2006/relationships/hyperlink" Target="#&apos;14.23&apos;!A1" TargetMode="External"/><Relationship Id="rId15" Type="http://schemas.openxmlformats.org/officeDocument/2006/relationships/hyperlink" Target="#&apos;14.23&apos;!A1" TargetMode="External"/><Relationship Id="rId16" Type="http://schemas.openxmlformats.org/officeDocument/2006/relationships/hyperlink" Target="#&apos;14.23&apos;!A1" TargetMode="External"/><Relationship Id="rId17" Type="http://schemas.openxmlformats.org/officeDocument/2006/relationships/hyperlink" Target="#&apos;14.23&apos;!A1" TargetMode="External"/><Relationship Id="rId18" Type="http://schemas.openxmlformats.org/officeDocument/2006/relationships/hyperlink" Target="#&apos;14.23&apos;!A1" TargetMode="External"/><Relationship Id="rId19" Type="http://schemas.openxmlformats.org/officeDocument/2006/relationships/hyperlink" Target="#&apos;14.23&apos;!A1" TargetMode="External"/><Relationship Id="rId20" Type="http://schemas.openxmlformats.org/officeDocument/2006/relationships/hyperlink" Target="#&apos;14.23&apos;!A1" TargetMode="External"/><Relationship Id="rId21" Type="http://schemas.openxmlformats.org/officeDocument/2006/relationships/hyperlink" Target="#&apos;14.23&apos;!A1" TargetMode="External"/><Relationship Id="rId22" Type="http://schemas.openxmlformats.org/officeDocument/2006/relationships/hyperlink" Target="#&apos;14.23&apos;!A1" TargetMode="External"/><Relationship Id="rId23" Type="http://schemas.openxmlformats.org/officeDocument/2006/relationships/hyperlink" Target="#&apos;14.23&apos;!A1" TargetMode="External"/><Relationship Id="rId24" Type="http://schemas.openxmlformats.org/officeDocument/2006/relationships/hyperlink" Target="#&apos;14.23&apos;!A1" TargetMode="External"/><Relationship Id="rId25" Type="http://schemas.openxmlformats.org/officeDocument/2006/relationships/hyperlink" Target="#&apos;14.23&apos;!A1" TargetMode="External"/><Relationship Id="rId26" Type="http://schemas.openxmlformats.org/officeDocument/2006/relationships/hyperlink" Target="#&apos;14.23&apos;!A1" TargetMode="External"/><Relationship Id="rId27" Type="http://schemas.openxmlformats.org/officeDocument/2006/relationships/hyperlink" Target="#&apos;14.23&apos;!A1" TargetMode="External"/><Relationship Id="rId28" Type="http://schemas.openxmlformats.org/officeDocument/2006/relationships/hyperlink" Target="#&apos;14.23&apos;!A1" TargetMode="External"/><Relationship Id="rId29" Type="http://schemas.openxmlformats.org/officeDocument/2006/relationships/hyperlink" Target="#&apos;14.23&apos;!A1" TargetMode="External"/><Relationship Id="rId30" Type="http://schemas.openxmlformats.org/officeDocument/2006/relationships/hyperlink" Target="#&apos;14.23&apos;!A1" TargetMode="External"/><Relationship Id="rId31" Type="http://schemas.openxmlformats.org/officeDocument/2006/relationships/hyperlink" Target="#&apos;14.23&apos;!A1" TargetMode="External"/><Relationship Id="rId32" Type="http://schemas.openxmlformats.org/officeDocument/2006/relationships/hyperlink" Target="#&apos;14.23&apos;!A1" TargetMode="External"/></Relationships>
</file>

<file path=xl/worksheets/_rels/sheet51.xml.rels><?xml version="1.0" encoding="UTF-8" standalone="yes"?><Relationships xmlns="http://schemas.openxmlformats.org/package/2006/relationships"><Relationship Id="rId1" Type="http://schemas.openxmlformats.org/officeDocument/2006/relationships/table" Target="../tables/table52.xml"/><Relationship Id="rId2" Type="http://schemas.openxmlformats.org/officeDocument/2006/relationships/hyperlink" Target="#&apos;14.24&apos;!A1" TargetMode="External"/><Relationship Id="rId3" Type="http://schemas.openxmlformats.org/officeDocument/2006/relationships/hyperlink" Target="#&apos;14.24&apos;!A1" TargetMode="External"/><Relationship Id="rId4" Type="http://schemas.openxmlformats.org/officeDocument/2006/relationships/hyperlink" Target="#&apos;14.24&apos;!A1" TargetMode="External"/><Relationship Id="rId5" Type="http://schemas.openxmlformats.org/officeDocument/2006/relationships/hyperlink" Target="#&apos;14.24&apos;!A1" TargetMode="External"/><Relationship Id="rId6" Type="http://schemas.openxmlformats.org/officeDocument/2006/relationships/hyperlink" Target="#&apos;14.24&apos;!A1" TargetMode="External"/><Relationship Id="rId7" Type="http://schemas.openxmlformats.org/officeDocument/2006/relationships/hyperlink" Target="#&apos;14.24&apos;!A1" TargetMode="External"/><Relationship Id="rId8" Type="http://schemas.openxmlformats.org/officeDocument/2006/relationships/hyperlink" Target="#&apos;14.24&apos;!A1" TargetMode="External"/><Relationship Id="rId9" Type="http://schemas.openxmlformats.org/officeDocument/2006/relationships/hyperlink" Target="#&apos;14.24&apos;!A1" TargetMode="External"/><Relationship Id="rId10" Type="http://schemas.openxmlformats.org/officeDocument/2006/relationships/hyperlink" Target="#&apos;14.24&apos;!A1" TargetMode="External"/><Relationship Id="rId11" Type="http://schemas.openxmlformats.org/officeDocument/2006/relationships/hyperlink" Target="#&apos;14.24&apos;!A1" TargetMode="External"/><Relationship Id="rId12" Type="http://schemas.openxmlformats.org/officeDocument/2006/relationships/hyperlink" Target="#&apos;14.24&apos;!A1" TargetMode="External"/><Relationship Id="rId13" Type="http://schemas.openxmlformats.org/officeDocument/2006/relationships/hyperlink" Target="#&apos;14.24&apos;!A1" TargetMode="External"/><Relationship Id="rId14" Type="http://schemas.openxmlformats.org/officeDocument/2006/relationships/hyperlink" Target="#&apos;14.24&apos;!A1" TargetMode="External"/><Relationship Id="rId15" Type="http://schemas.openxmlformats.org/officeDocument/2006/relationships/hyperlink" Target="#&apos;14.24&apos;!A1" TargetMode="External"/><Relationship Id="rId16" Type="http://schemas.openxmlformats.org/officeDocument/2006/relationships/hyperlink" Target="#&apos;14.24&apos;!A1" TargetMode="External"/></Relationships>
</file>

<file path=xl/worksheets/_rels/sheet52.xml.rels><?xml version="1.0" encoding="UTF-8" standalone="yes"?><Relationships xmlns="http://schemas.openxmlformats.org/package/2006/relationships"><Relationship Id="rId1" Type="http://schemas.openxmlformats.org/officeDocument/2006/relationships/table" Target="../tables/table53.xml"/><Relationship Id="rId2" Type="http://schemas.openxmlformats.org/officeDocument/2006/relationships/table" Target="../tables/table54.xml"/><Relationship Id="rId3" Type="http://schemas.openxmlformats.org/officeDocument/2006/relationships/hyperlink" Target="#&apos;14.25&apos;!A1" TargetMode="External"/><Relationship Id="rId4" Type="http://schemas.openxmlformats.org/officeDocument/2006/relationships/hyperlink" Target="#&apos;14.25&apos;!A1" TargetMode="External"/><Relationship Id="rId5" Type="http://schemas.openxmlformats.org/officeDocument/2006/relationships/hyperlink" Target="#&apos;14.25&apos;!A1" TargetMode="External"/><Relationship Id="rId6" Type="http://schemas.openxmlformats.org/officeDocument/2006/relationships/hyperlink" Target="#&apos;14.25&apos;!A1" TargetMode="External"/><Relationship Id="rId7" Type="http://schemas.openxmlformats.org/officeDocument/2006/relationships/hyperlink" Target="#&apos;14.25&apos;!A1" TargetMode="External"/><Relationship Id="rId8" Type="http://schemas.openxmlformats.org/officeDocument/2006/relationships/hyperlink" Target="#&apos;14.25&apos;!A1" TargetMode="External"/><Relationship Id="rId9" Type="http://schemas.openxmlformats.org/officeDocument/2006/relationships/hyperlink" Target="#&apos;14.25&apos;!A1" TargetMode="External"/><Relationship Id="rId10" Type="http://schemas.openxmlformats.org/officeDocument/2006/relationships/hyperlink" Target="#&apos;14.25&apos;!A1" TargetMode="External"/><Relationship Id="rId11" Type="http://schemas.openxmlformats.org/officeDocument/2006/relationships/hyperlink" Target="#&apos;14.25&apos;!A1" TargetMode="External"/><Relationship Id="rId12" Type="http://schemas.openxmlformats.org/officeDocument/2006/relationships/hyperlink" Target="#&apos;14.25&apos;!A1" TargetMode="External"/><Relationship Id="rId13" Type="http://schemas.openxmlformats.org/officeDocument/2006/relationships/hyperlink" Target="#&apos;14.25&apos;!A1" TargetMode="External"/><Relationship Id="rId14" Type="http://schemas.openxmlformats.org/officeDocument/2006/relationships/hyperlink" Target="#&apos;14.25&apos;!A1" TargetMode="External"/><Relationship Id="rId15" Type="http://schemas.openxmlformats.org/officeDocument/2006/relationships/hyperlink" Target="#&apos;14.25&apos;!A1" TargetMode="External"/><Relationship Id="rId16" Type="http://schemas.openxmlformats.org/officeDocument/2006/relationships/hyperlink" Target="#&apos;14.25&apos;!A1" TargetMode="External"/><Relationship Id="rId17" Type="http://schemas.openxmlformats.org/officeDocument/2006/relationships/hyperlink" Target="#&apos;14.25&apos;!A1" TargetMode="External"/><Relationship Id="rId18" Type="http://schemas.openxmlformats.org/officeDocument/2006/relationships/hyperlink" Target="#&apos;14.25&apos;!A1" TargetMode="External"/><Relationship Id="rId19" Type="http://schemas.openxmlformats.org/officeDocument/2006/relationships/hyperlink" Target="#&apos;14.25&apos;!A1" TargetMode="External"/><Relationship Id="rId20" Type="http://schemas.openxmlformats.org/officeDocument/2006/relationships/hyperlink" Target="#&apos;14.25&apos;!A1" TargetMode="External"/><Relationship Id="rId21" Type="http://schemas.openxmlformats.org/officeDocument/2006/relationships/hyperlink" Target="#&apos;14.25&apos;!A1" TargetMode="External"/><Relationship Id="rId22" Type="http://schemas.openxmlformats.org/officeDocument/2006/relationships/hyperlink" Target="#&apos;14.25&apos;!A1" TargetMode="External"/><Relationship Id="rId23" Type="http://schemas.openxmlformats.org/officeDocument/2006/relationships/hyperlink" Target="#&apos;14.25&apos;!A1" TargetMode="External"/><Relationship Id="rId24" Type="http://schemas.openxmlformats.org/officeDocument/2006/relationships/hyperlink" Target="#&apos;14.25&apos;!A1" TargetMode="External"/><Relationship Id="rId25" Type="http://schemas.openxmlformats.org/officeDocument/2006/relationships/hyperlink" Target="#&apos;14.25&apos;!A1" TargetMode="External"/><Relationship Id="rId26" Type="http://schemas.openxmlformats.org/officeDocument/2006/relationships/hyperlink" Target="#&apos;14.25&apos;!A1" TargetMode="External"/><Relationship Id="rId27" Type="http://schemas.openxmlformats.org/officeDocument/2006/relationships/hyperlink" Target="#&apos;14.25&apos;!A1" TargetMode="External"/><Relationship Id="rId28" Type="http://schemas.openxmlformats.org/officeDocument/2006/relationships/hyperlink" Target="#&apos;14.25&apos;!A1" TargetMode="External"/><Relationship Id="rId29" Type="http://schemas.openxmlformats.org/officeDocument/2006/relationships/hyperlink" Target="#&apos;14.25&apos;!A1" TargetMode="External"/><Relationship Id="rId30" Type="http://schemas.openxmlformats.org/officeDocument/2006/relationships/hyperlink" Target="#&apos;14.25&apos;!A1" TargetMode="External"/><Relationship Id="rId31" Type="http://schemas.openxmlformats.org/officeDocument/2006/relationships/hyperlink" Target="#&apos;14.25&apos;!A1" TargetMode="External"/><Relationship Id="rId32" Type="http://schemas.openxmlformats.org/officeDocument/2006/relationships/hyperlink" Target="#&apos;14.25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4E&apos;!A1" TargetMode="External"/><Relationship Id="rId4" Type="http://schemas.openxmlformats.org/officeDocument/2006/relationships/hyperlink" Target="#&apos;14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5E&apos;!A1" TargetMode="External"/><Relationship Id="rId4" Type="http://schemas.openxmlformats.org/officeDocument/2006/relationships/hyperlink" Target="#&apos;14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6E&apos;!A1" TargetMode="External"/><Relationship Id="rId4" Type="http://schemas.openxmlformats.org/officeDocument/2006/relationships/hyperlink" Target="#&apos;14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4&apos;!A1" TargetMode="External"/><Relationship Id="rId3" Type="http://schemas.openxmlformats.org/officeDocument/2006/relationships/hyperlink" Target="#&apos;14.7E&apos;!A1" TargetMode="External"/><Relationship Id="rId4" Type="http://schemas.openxmlformats.org/officeDocument/2006/relationships/hyperlink" Target="#&apos;14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3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88145.437512315053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660.39</v>
      </c>
      <c r="H6" s="12">
        <v>791.47741500000006</v>
      </c>
      <c r="I6" s="12">
        <v>9497.72898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17</v>
      </c>
      <c r="G7" s="12">
        <v>96.3318</v>
      </c>
      <c r="H7" s="12">
        <v>115.45366230000002</v>
      </c>
      <c r="I7" s="12">
        <v>1385.4439476000002</v>
      </c>
    </row>
    <row r="8">
      <c r="A8" s="12" t="s">
        <v>21</v>
      </c>
      <c r="B8" s="12" t="s">
        <v>22</v>
      </c>
      <c r="C8" s="12" t="s">
        <v>14</v>
      </c>
      <c r="D8" s="12" t="s">
        <v>23</v>
      </c>
      <c r="E8" s="12" t="s">
        <v>16</v>
      </c>
      <c r="F8" s="13" t="s">
        <v>24</v>
      </c>
      <c r="G8" s="12">
        <v>62.4093</v>
      </c>
      <c r="H8" s="12">
        <v>74.797546050000008</v>
      </c>
      <c r="I8" s="12">
        <v>1346.3558289000002</v>
      </c>
    </row>
    <row r="9">
      <c r="A9" s="12" t="s">
        <v>25</v>
      </c>
      <c r="B9" s="12" t="s">
        <v>26</v>
      </c>
      <c r="C9" s="12" t="s">
        <v>14</v>
      </c>
      <c r="D9" s="12" t="s">
        <v>27</v>
      </c>
      <c r="E9" s="12" t="s">
        <v>16</v>
      </c>
      <c r="F9" s="13" t="s">
        <v>28</v>
      </c>
      <c r="G9" s="12">
        <v>354.83</v>
      </c>
      <c r="H9" s="12">
        <v>425.263755</v>
      </c>
      <c r="I9" s="12">
        <v>2551.58253</v>
      </c>
    </row>
    <row r="10">
      <c r="A10" s="12" t="s">
        <v>29</v>
      </c>
      <c r="B10" s="12" t="s">
        <v>30</v>
      </c>
      <c r="C10" s="12" t="s">
        <v>14</v>
      </c>
      <c r="D10" s="12" t="s">
        <v>31</v>
      </c>
      <c r="E10" s="12" t="s">
        <v>16</v>
      </c>
      <c r="F10" s="13" t="s">
        <v>17</v>
      </c>
      <c r="G10" s="12">
        <v>904.58</v>
      </c>
      <c r="H10" s="12">
        <v>1084.1391300000003</v>
      </c>
      <c r="I10" s="12">
        <v>13009.669560000002</v>
      </c>
    </row>
    <row r="11">
      <c r="A11" s="12" t="s">
        <v>32</v>
      </c>
      <c r="B11" s="12" t="s">
        <v>33</v>
      </c>
      <c r="C11" s="12" t="s">
        <v>14</v>
      </c>
      <c r="D11" s="12" t="s">
        <v>34</v>
      </c>
      <c r="E11" s="12" t="s">
        <v>16</v>
      </c>
      <c r="F11" s="13" t="s">
        <v>35</v>
      </c>
      <c r="G11" s="12">
        <v>44.8927</v>
      </c>
      <c r="H11" s="12">
        <v>53.803900950000006</v>
      </c>
      <c r="I11" s="12">
        <v>807.05851425000014</v>
      </c>
    </row>
    <row r="12">
      <c r="A12" s="12" t="s">
        <v>36</v>
      </c>
      <c r="B12" s="12" t="s">
        <v>37</v>
      </c>
      <c r="C12" s="12" t="s">
        <v>14</v>
      </c>
      <c r="D12" s="12" t="s">
        <v>38</v>
      </c>
      <c r="E12" s="12" t="s">
        <v>16</v>
      </c>
      <c r="F12" s="13" t="s">
        <v>39</v>
      </c>
      <c r="G12" s="12">
        <v>274.59</v>
      </c>
      <c r="H12" s="12">
        <v>329.096115</v>
      </c>
      <c r="I12" s="12">
        <v>1316.38446</v>
      </c>
    </row>
    <row r="13">
      <c r="A13" s="12" t="s">
        <v>40</v>
      </c>
      <c r="B13" s="12" t="s">
        <v>41</v>
      </c>
      <c r="C13" s="12" t="s">
        <v>14</v>
      </c>
      <c r="D13" s="12" t="s">
        <v>42</v>
      </c>
      <c r="E13" s="12" t="s">
        <v>16</v>
      </c>
      <c r="F13" s="13" t="s">
        <v>43</v>
      </c>
      <c r="G13" s="12">
        <v>190.25</v>
      </c>
      <c r="H13" s="12">
        <v>228.01462500000002</v>
      </c>
      <c r="I13" s="12">
        <v>2508.1608750000005</v>
      </c>
    </row>
    <row r="14">
      <c r="A14" s="12" t="s">
        <v>44</v>
      </c>
      <c r="B14" s="12" t="s">
        <v>45</v>
      </c>
      <c r="C14" s="12" t="s">
        <v>14</v>
      </c>
      <c r="D14" s="12" t="s">
        <v>46</v>
      </c>
      <c r="E14" s="12" t="s">
        <v>16</v>
      </c>
      <c r="F14" s="13" t="s">
        <v>43</v>
      </c>
      <c r="G14" s="12">
        <v>527.5433</v>
      </c>
      <c r="H14" s="12">
        <v>632.26064505000011</v>
      </c>
      <c r="I14" s="12">
        <v>6954.8670955500011</v>
      </c>
    </row>
    <row r="15">
      <c r="A15" s="12" t="s">
        <v>47</v>
      </c>
      <c r="B15" s="12" t="s">
        <v>48</v>
      </c>
      <c r="C15" s="12" t="s">
        <v>14</v>
      </c>
      <c r="D15" s="12" t="s">
        <v>49</v>
      </c>
      <c r="E15" s="12" t="s">
        <v>16</v>
      </c>
      <c r="F15" s="13" t="s">
        <v>50</v>
      </c>
      <c r="G15" s="12">
        <v>127.8733</v>
      </c>
      <c r="H15" s="12">
        <v>153.25615005</v>
      </c>
      <c r="I15" s="12">
        <v>3678.1476012000003</v>
      </c>
    </row>
    <row r="16">
      <c r="A16" s="12" t="s">
        <v>51</v>
      </c>
      <c r="B16" s="12" t="s">
        <v>52</v>
      </c>
      <c r="C16" s="12" t="s">
        <v>14</v>
      </c>
      <c r="D16" s="12" t="s">
        <v>53</v>
      </c>
      <c r="E16" s="12" t="s">
        <v>16</v>
      </c>
      <c r="F16" s="13" t="s">
        <v>54</v>
      </c>
      <c r="G16" s="12">
        <v>162.0933</v>
      </c>
      <c r="H16" s="12">
        <v>194.26882005000002</v>
      </c>
      <c r="I16" s="12">
        <v>11073.322742850001</v>
      </c>
    </row>
    <row r="17">
      <c r="A17" s="12" t="s">
        <v>55</v>
      </c>
      <c r="B17" s="12" t="s">
        <v>56</v>
      </c>
      <c r="C17" s="12" t="s">
        <v>14</v>
      </c>
      <c r="D17" s="12" t="s">
        <v>57</v>
      </c>
      <c r="E17" s="12" t="s">
        <v>16</v>
      </c>
      <c r="F17" s="13" t="s">
        <v>17</v>
      </c>
      <c r="G17" s="12">
        <v>160.4433</v>
      </c>
      <c r="H17" s="12">
        <v>192.29129505</v>
      </c>
      <c r="I17" s="12">
        <v>2307.4955406</v>
      </c>
    </row>
    <row r="18">
      <c r="A18" s="12" t="s">
        <v>58</v>
      </c>
      <c r="B18" s="12" t="s">
        <v>59</v>
      </c>
      <c r="C18" s="12" t="s">
        <v>14</v>
      </c>
      <c r="D18" s="12" t="s">
        <v>60</v>
      </c>
      <c r="E18" s="12" t="s">
        <v>16</v>
      </c>
      <c r="F18" s="13" t="s">
        <v>61</v>
      </c>
      <c r="G18" s="12">
        <v>1506.9133</v>
      </c>
      <c r="H18" s="12">
        <v>1806.03559005</v>
      </c>
      <c r="I18" s="12">
        <v>1806.03559005</v>
      </c>
    </row>
    <row r="19">
      <c r="A19" s="12" t="s">
        <v>62</v>
      </c>
      <c r="B19" s="12" t="s">
        <v>63</v>
      </c>
      <c r="C19" s="12" t="s">
        <v>14</v>
      </c>
      <c r="D19" s="12" t="s">
        <v>64</v>
      </c>
      <c r="E19" s="12" t="s">
        <v>16</v>
      </c>
      <c r="F19" s="13" t="s">
        <v>61</v>
      </c>
      <c r="G19" s="12">
        <v>1102.55</v>
      </c>
      <c r="H19" s="12">
        <v>1321.406175</v>
      </c>
      <c r="I19" s="12">
        <v>1321.406175</v>
      </c>
    </row>
    <row r="20">
      <c r="A20" s="12" t="s">
        <v>65</v>
      </c>
      <c r="B20" s="12" t="s">
        <v>66</v>
      </c>
      <c r="C20" s="12" t="s">
        <v>14</v>
      </c>
      <c r="D20" s="12" t="s">
        <v>67</v>
      </c>
      <c r="E20" s="12" t="s">
        <v>16</v>
      </c>
      <c r="F20" s="13" t="s">
        <v>61</v>
      </c>
      <c r="G20" s="12">
        <v>307.46385</v>
      </c>
      <c r="H20" s="12">
        <v>368.495424225</v>
      </c>
      <c r="I20" s="12">
        <v>368.495424225</v>
      </c>
    </row>
    <row r="21">
      <c r="A21" s="12" t="s">
        <v>68</v>
      </c>
      <c r="B21" s="12" t="s">
        <v>69</v>
      </c>
      <c r="C21" s="12" t="s">
        <v>14</v>
      </c>
      <c r="D21" s="12" t="s">
        <v>70</v>
      </c>
      <c r="E21" s="12" t="s">
        <v>71</v>
      </c>
      <c r="F21" s="13" t="s">
        <v>72</v>
      </c>
      <c r="G21" s="12">
        <v>763.70485570358755</v>
      </c>
      <c r="H21" s="12">
        <v>915.30026956074983</v>
      </c>
      <c r="I21" s="12">
        <v>1235.6553639070123</v>
      </c>
    </row>
    <row r="22">
      <c r="A22" s="12" t="s">
        <v>73</v>
      </c>
      <c r="B22" s="12" t="s">
        <v>74</v>
      </c>
      <c r="C22" s="12" t="s">
        <v>14</v>
      </c>
      <c r="D22" s="12" t="s">
        <v>75</v>
      </c>
      <c r="E22" s="12" t="s">
        <v>16</v>
      </c>
      <c r="F22" s="13" t="s">
        <v>76</v>
      </c>
      <c r="G22" s="12">
        <v>1019.6</v>
      </c>
      <c r="H22" s="12">
        <v>1221.9906</v>
      </c>
      <c r="I22" s="12">
        <v>8553.9342</v>
      </c>
    </row>
    <row r="23">
      <c r="A23" s="12" t="s">
        <v>77</v>
      </c>
      <c r="B23" s="12" t="s">
        <v>78</v>
      </c>
      <c r="C23" s="12" t="s">
        <v>14</v>
      </c>
      <c r="D23" s="12" t="s">
        <v>79</v>
      </c>
      <c r="E23" s="12" t="s">
        <v>16</v>
      </c>
      <c r="F23" s="13" t="s">
        <v>76</v>
      </c>
      <c r="G23" s="12">
        <v>319.67125</v>
      </c>
      <c r="H23" s="12">
        <v>383.12599312500004</v>
      </c>
      <c r="I23" s="12">
        <v>2681.881951875</v>
      </c>
    </row>
    <row r="24">
      <c r="A24" s="12" t="s">
        <v>80</v>
      </c>
      <c r="B24" s="12" t="s">
        <v>81</v>
      </c>
      <c r="C24" s="12" t="s">
        <v>14</v>
      </c>
      <c r="D24" s="12" t="s">
        <v>82</v>
      </c>
      <c r="E24" s="12" t="s">
        <v>16</v>
      </c>
      <c r="F24" s="13" t="s">
        <v>43</v>
      </c>
      <c r="G24" s="12">
        <v>265.61</v>
      </c>
      <c r="H24" s="12">
        <v>318.333585</v>
      </c>
      <c r="I24" s="12">
        <v>3501.6694350000002</v>
      </c>
    </row>
    <row r="25">
      <c r="A25" s="12" t="s">
        <v>83</v>
      </c>
      <c r="B25" s="12" t="s">
        <v>84</v>
      </c>
      <c r="C25" s="12" t="s">
        <v>14</v>
      </c>
      <c r="D25" s="12" t="s">
        <v>85</v>
      </c>
      <c r="E25" s="12" t="s">
        <v>16</v>
      </c>
      <c r="F25" s="13" t="s">
        <v>86</v>
      </c>
      <c r="G25" s="12">
        <v>416.10455</v>
      </c>
      <c r="H25" s="12">
        <v>498.70130317500008</v>
      </c>
      <c r="I25" s="12">
        <v>1496.1039095250003</v>
      </c>
    </row>
    <row r="26">
      <c r="A26" s="12" t="s">
        <v>87</v>
      </c>
      <c r="B26" s="12" t="s">
        <v>88</v>
      </c>
      <c r="C26" s="12" t="s">
        <v>89</v>
      </c>
      <c r="D26" s="12" t="s">
        <v>90</v>
      </c>
      <c r="E26" s="12" t="s">
        <v>16</v>
      </c>
      <c r="F26" s="13" t="s">
        <v>91</v>
      </c>
      <c r="G26" s="12">
        <v>134.53</v>
      </c>
      <c r="H26" s="12">
        <v>134.53</v>
      </c>
      <c r="I26" s="12">
        <v>269.06</v>
      </c>
    </row>
    <row r="27">
      <c r="A27" s="12" t="s">
        <v>92</v>
      </c>
      <c r="B27" s="12" t="s">
        <v>93</v>
      </c>
      <c r="C27" s="12" t="s">
        <v>14</v>
      </c>
      <c r="D27" s="12" t="s">
        <v>94</v>
      </c>
      <c r="E27" s="12" t="s">
        <v>16</v>
      </c>
      <c r="F27" s="13" t="s">
        <v>61</v>
      </c>
      <c r="G27" s="12">
        <v>61.09</v>
      </c>
      <c r="H27" s="12">
        <v>73.21636500000001</v>
      </c>
      <c r="I27" s="12">
        <v>73.21636500000001</v>
      </c>
    </row>
    <row r="28">
      <c r="A28" s="12" t="s">
        <v>95</v>
      </c>
      <c r="B28" s="12" t="s">
        <v>96</v>
      </c>
      <c r="C28" s="12" t="s">
        <v>14</v>
      </c>
      <c r="D28" s="12" t="s">
        <v>97</v>
      </c>
      <c r="E28" s="12" t="s">
        <v>71</v>
      </c>
      <c r="F28" s="13" t="s">
        <v>98</v>
      </c>
      <c r="G28" s="12">
        <v>763.67890470358748</v>
      </c>
      <c r="H28" s="12">
        <v>915.26916728724973</v>
      </c>
      <c r="I28" s="12">
        <v>3349.8851522713339</v>
      </c>
    </row>
    <row r="29">
      <c r="A29" s="12" t="s">
        <v>99</v>
      </c>
      <c r="B29" s="12" t="s">
        <v>100</v>
      </c>
      <c r="C29" s="12" t="s">
        <v>101</v>
      </c>
      <c r="D29" s="12" t="s">
        <v>102</v>
      </c>
      <c r="E29" s="12" t="s">
        <v>16</v>
      </c>
      <c r="F29" s="13" t="s">
        <v>91</v>
      </c>
      <c r="G29" s="12">
        <v>2898.7034279982</v>
      </c>
      <c r="H29" s="12">
        <v>3474.0960584558429</v>
      </c>
      <c r="I29" s="12">
        <v>6948.1921169116858</v>
      </c>
    </row>
    <row r="30">
      <c r="A30" s="12" t="s">
        <v>103</v>
      </c>
      <c r="B30" s="12" t="s">
        <v>104</v>
      </c>
      <c r="C30" s="12" t="s">
        <v>14</v>
      </c>
      <c r="D30" s="12" t="s">
        <v>105</v>
      </c>
      <c r="E30" s="12" t="s">
        <v>16</v>
      </c>
      <c r="F30" s="13" t="s">
        <v>86</v>
      </c>
      <c r="G30" s="12">
        <v>28.8372</v>
      </c>
      <c r="H30" s="12">
        <v>34.5613842</v>
      </c>
      <c r="I30" s="12">
        <v>103.6841526</v>
      </c>
    </row>
    <row r="31">
      <c r="I31" s="7">
        <v>88145.437512315053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  <hyperlink ref="A16" r:id="rId22"/>
    <hyperlink ref="F16" r:id="rId23"/>
    <hyperlink ref="A17" r:id="rId24"/>
    <hyperlink ref="F17" r:id="rId25"/>
    <hyperlink ref="A18" r:id="rId26"/>
    <hyperlink ref="F18" r:id="rId27"/>
    <hyperlink ref="A19" r:id="rId28"/>
    <hyperlink ref="F19" r:id="rId29"/>
    <hyperlink ref="A20" r:id="rId30"/>
    <hyperlink ref="F20" r:id="rId31"/>
    <hyperlink ref="A21" r:id="rId32"/>
    <hyperlink ref="F21" r:id="rId33"/>
    <hyperlink ref="A22" r:id="rId34"/>
    <hyperlink ref="F22" r:id="rId35"/>
    <hyperlink ref="A23" r:id="rId36"/>
    <hyperlink ref="F23" r:id="rId37"/>
    <hyperlink ref="A24" r:id="rId38"/>
    <hyperlink ref="F24" r:id="rId39"/>
    <hyperlink ref="A25" r:id="rId40"/>
    <hyperlink ref="F25" r:id="rId41"/>
    <hyperlink ref="A26" r:id="rId42"/>
    <hyperlink ref="F26" r:id="rId43"/>
    <hyperlink ref="A27" r:id="rId44"/>
    <hyperlink ref="F27" r:id="rId45"/>
    <hyperlink ref="A28" r:id="rId46"/>
    <hyperlink ref="F28" r:id="rId47"/>
    <hyperlink ref="A29" r:id="rId48"/>
    <hyperlink ref="F29" r:id="rId49"/>
    <hyperlink ref="A30" r:id="rId50"/>
    <hyperlink ref="F30" r:id="rId51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40</v>
      </c>
      <c r="B2" s="12" t="s">
        <v>41</v>
      </c>
      <c r="C2" s="12" t="s">
        <v>14</v>
      </c>
      <c r="D2" s="12" t="s">
        <v>42</v>
      </c>
      <c r="E2" s="12" t="s">
        <v>16</v>
      </c>
      <c r="F2" s="12" t="s">
        <v>135</v>
      </c>
      <c r="G2" s="12">
        <v>190.25</v>
      </c>
      <c r="H2" s="12">
        <v>228.01462500000002</v>
      </c>
      <c r="I2" s="12">
        <v>2508.1608750000005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11</v>
      </c>
      <c r="D8" s="17" t="s">
        <v>112</v>
      </c>
      <c r="E8" s="17">
        <v>11</v>
      </c>
    </row>
    <row r="9">
      <c r="A9" s="17" t="s">
        <v>113</v>
      </c>
      <c r="B9" s="17" t="s">
        <v>113</v>
      </c>
      <c r="C9" s="17">
        <f>SUBTOTAL(109,Criteria_Summary14.8[Elementos])</f>
      </c>
      <c r="D9" s="17" t="s">
        <v>113</v>
      </c>
      <c r="E9" s="17">
        <f>SUBTOTAL(109,Criteria_Summary14.8[Total])</f>
      </c>
    </row>
    <row r="10">
      <c r="A10" s="18" t="s">
        <v>114</v>
      </c>
      <c r="B10" s="18">
        <v>0</v>
      </c>
      <c r="C10" s="19"/>
      <c r="D10" s="19"/>
      <c r="E10" s="18">
        <v>11</v>
      </c>
    </row>
    <row r="13">
      <c r="A13" s="18" t="s">
        <v>112</v>
      </c>
      <c r="B13" s="18" t="s">
        <v>112</v>
      </c>
      <c r="C13" s="18" t="s">
        <v>112</v>
      </c>
      <c r="D13" s="18" t="s">
        <v>112</v>
      </c>
      <c r="E13" s="18" t="s">
        <v>112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11</v>
      </c>
      <c r="C16" s="17" t="s">
        <v>116</v>
      </c>
      <c r="D16" s="17" t="s">
        <v>116</v>
      </c>
      <c r="E16" s="17">
        <v>11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130</v>
      </c>
      <c r="B20" s="17" t="s">
        <v>130</v>
      </c>
      <c r="C20" s="17" t="s">
        <v>130</v>
      </c>
      <c r="D20" s="17" t="s">
        <v>131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44</v>
      </c>
      <c r="B2" s="12" t="s">
        <v>45</v>
      </c>
      <c r="C2" s="12" t="s">
        <v>14</v>
      </c>
      <c r="D2" s="12" t="s">
        <v>46</v>
      </c>
      <c r="E2" s="12" t="s">
        <v>16</v>
      </c>
      <c r="F2" s="12" t="s">
        <v>135</v>
      </c>
      <c r="G2" s="12">
        <v>527.5433</v>
      </c>
      <c r="H2" s="12">
        <v>632.26064505000011</v>
      </c>
      <c r="I2" s="12">
        <v>6954.8670955500011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11</v>
      </c>
      <c r="D8" s="17" t="s">
        <v>136</v>
      </c>
      <c r="E8" s="17">
        <v>11</v>
      </c>
    </row>
    <row r="9">
      <c r="A9" s="17" t="s">
        <v>113</v>
      </c>
      <c r="B9" s="17" t="s">
        <v>113</v>
      </c>
      <c r="C9" s="17">
        <f>SUBTOTAL(109,Criteria_Summary14.9[Elementos])</f>
      </c>
      <c r="D9" s="17" t="s">
        <v>113</v>
      </c>
      <c r="E9" s="17">
        <f>SUBTOTAL(109,Criteria_Summary14.9[Total])</f>
      </c>
    </row>
    <row r="10">
      <c r="A10" s="18" t="s">
        <v>114</v>
      </c>
      <c r="B10" s="18">
        <v>0</v>
      </c>
      <c r="C10" s="19"/>
      <c r="D10" s="19"/>
      <c r="E10" s="18">
        <v>11</v>
      </c>
    </row>
    <row r="13">
      <c r="A13" s="18" t="s">
        <v>136</v>
      </c>
      <c r="B13" s="18" t="s">
        <v>136</v>
      </c>
      <c r="C13" s="18" t="s">
        <v>136</v>
      </c>
      <c r="D13" s="18" t="s">
        <v>136</v>
      </c>
      <c r="E13" s="18" t="s">
        <v>136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11</v>
      </c>
      <c r="C16" s="17" t="s">
        <v>116</v>
      </c>
      <c r="D16" s="17" t="s">
        <v>116</v>
      </c>
      <c r="E16" s="17">
        <v>11</v>
      </c>
    </row>
    <row r="18">
      <c r="A18" s="22" t="s">
        <v>137</v>
      </c>
      <c r="B18" s="22" t="s">
        <v>137</v>
      </c>
      <c r="C18" s="22" t="s">
        <v>137</v>
      </c>
      <c r="D18" s="22" t="s">
        <v>137</v>
      </c>
      <c r="E18" s="22" t="s">
        <v>137</v>
      </c>
    </row>
    <row r="19">
      <c r="A19" s="21" t="s">
        <v>138</v>
      </c>
      <c r="B19" s="21" t="s">
        <v>138</v>
      </c>
      <c r="C19" s="21" t="s">
        <v>138</v>
      </c>
      <c r="D19" s="21" t="s">
        <v>139</v>
      </c>
      <c r="E19" s="21"/>
    </row>
    <row r="20">
      <c r="A20" s="17"/>
      <c r="B20" s="17"/>
      <c r="C20" s="17"/>
      <c r="D20" s="17" t="s">
        <v>140</v>
      </c>
      <c r="E20" s="17" t="s">
        <v>121</v>
      </c>
    </row>
    <row r="22">
      <c r="A22" s="22" t="s">
        <v>117</v>
      </c>
      <c r="B22" s="22" t="s">
        <v>117</v>
      </c>
      <c r="C22" s="22" t="s">
        <v>117</v>
      </c>
      <c r="D22" s="22" t="s">
        <v>117</v>
      </c>
      <c r="E22" s="22" t="s">
        <v>117</v>
      </c>
    </row>
    <row r="23">
      <c r="A23" s="21" t="s">
        <v>118</v>
      </c>
      <c r="B23" s="21"/>
      <c r="C23" s="21"/>
      <c r="D23" s="21" t="s">
        <v>108</v>
      </c>
      <c r="E23" s="21"/>
    </row>
    <row r="24">
      <c r="A24" s="17" t="s">
        <v>141</v>
      </c>
      <c r="B24" s="17" t="s">
        <v>141</v>
      </c>
      <c r="C24" s="17" t="s">
        <v>141</v>
      </c>
      <c r="D24" s="17" t="s">
        <v>120</v>
      </c>
      <c r="E24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47</v>
      </c>
      <c r="B2" s="12" t="s">
        <v>48</v>
      </c>
      <c r="C2" s="12" t="s">
        <v>14</v>
      </c>
      <c r="D2" s="12" t="s">
        <v>49</v>
      </c>
      <c r="E2" s="12" t="s">
        <v>16</v>
      </c>
      <c r="F2" s="12" t="s">
        <v>142</v>
      </c>
      <c r="G2" s="12">
        <v>127.8733</v>
      </c>
      <c r="H2" s="12">
        <v>153.25615005</v>
      </c>
      <c r="I2" s="12">
        <v>3678.1476012000003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24</v>
      </c>
      <c r="D8" s="17" t="s">
        <v>143</v>
      </c>
      <c r="E8" s="17">
        <v>24</v>
      </c>
    </row>
    <row r="9">
      <c r="A9" s="17" t="s">
        <v>113</v>
      </c>
      <c r="B9" s="17" t="s">
        <v>113</v>
      </c>
      <c r="C9" s="17">
        <f>SUBTOTAL(109,Criteria_Summary14.10[Elementos])</f>
      </c>
      <c r="D9" s="17" t="s">
        <v>113</v>
      </c>
      <c r="E9" s="17">
        <f>SUBTOTAL(109,Criteria_Summary14.10[Total])</f>
      </c>
    </row>
    <row r="10">
      <c r="A10" s="18" t="s">
        <v>114</v>
      </c>
      <c r="B10" s="18">
        <v>0</v>
      </c>
      <c r="C10" s="19"/>
      <c r="D10" s="19"/>
      <c r="E10" s="18">
        <v>24</v>
      </c>
    </row>
    <row r="13">
      <c r="A13" s="18" t="s">
        <v>143</v>
      </c>
      <c r="B13" s="18" t="s">
        <v>143</v>
      </c>
      <c r="C13" s="18" t="s">
        <v>143</v>
      </c>
      <c r="D13" s="18" t="s">
        <v>143</v>
      </c>
      <c r="E13" s="18" t="s">
        <v>143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24</v>
      </c>
      <c r="C16" s="17" t="s">
        <v>116</v>
      </c>
      <c r="D16" s="17" t="s">
        <v>116</v>
      </c>
      <c r="E16" s="17">
        <v>24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144</v>
      </c>
      <c r="B20" s="17" t="s">
        <v>144</v>
      </c>
      <c r="C20" s="17" t="s">
        <v>144</v>
      </c>
      <c r="D20" s="17" t="s">
        <v>145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51</v>
      </c>
      <c r="B2" s="12" t="s">
        <v>52</v>
      </c>
      <c r="C2" s="12" t="s">
        <v>14</v>
      </c>
      <c r="D2" s="12" t="s">
        <v>53</v>
      </c>
      <c r="E2" s="12" t="s">
        <v>16</v>
      </c>
      <c r="F2" s="12" t="s">
        <v>146</v>
      </c>
      <c r="G2" s="12">
        <v>162.0933</v>
      </c>
      <c r="H2" s="12">
        <v>194.26882005000002</v>
      </c>
      <c r="I2" s="12">
        <v>11073.322742850001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57</v>
      </c>
      <c r="D8" s="17" t="s">
        <v>143</v>
      </c>
      <c r="E8" s="17">
        <v>57</v>
      </c>
    </row>
    <row r="9">
      <c r="A9" s="17" t="s">
        <v>113</v>
      </c>
      <c r="B9" s="17" t="s">
        <v>113</v>
      </c>
      <c r="C9" s="17">
        <f>SUBTOTAL(109,Criteria_Summary14.11[Elementos])</f>
      </c>
      <c r="D9" s="17" t="s">
        <v>113</v>
      </c>
      <c r="E9" s="17">
        <f>SUBTOTAL(109,Criteria_Summary14.11[Total])</f>
      </c>
    </row>
    <row r="10">
      <c r="A10" s="18" t="s">
        <v>114</v>
      </c>
      <c r="B10" s="18">
        <v>0</v>
      </c>
      <c r="C10" s="19"/>
      <c r="D10" s="19"/>
      <c r="E10" s="18">
        <v>57</v>
      </c>
    </row>
    <row r="13">
      <c r="A13" s="18" t="s">
        <v>143</v>
      </c>
      <c r="B13" s="18" t="s">
        <v>143</v>
      </c>
      <c r="C13" s="18" t="s">
        <v>143</v>
      </c>
      <c r="D13" s="18" t="s">
        <v>143</v>
      </c>
      <c r="E13" s="18" t="s">
        <v>143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57</v>
      </c>
      <c r="C16" s="17" t="s">
        <v>116</v>
      </c>
      <c r="D16" s="17" t="s">
        <v>116</v>
      </c>
      <c r="E16" s="17">
        <v>57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144</v>
      </c>
      <c r="B20" s="17" t="s">
        <v>144</v>
      </c>
      <c r="C20" s="17" t="s">
        <v>144</v>
      </c>
      <c r="D20" s="17" t="s">
        <v>147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55</v>
      </c>
      <c r="B2" s="12" t="s">
        <v>56</v>
      </c>
      <c r="C2" s="12" t="s">
        <v>14</v>
      </c>
      <c r="D2" s="12" t="s">
        <v>57</v>
      </c>
      <c r="E2" s="12" t="s">
        <v>16</v>
      </c>
      <c r="F2" s="12" t="s">
        <v>106</v>
      </c>
      <c r="G2" s="12">
        <v>160.4433</v>
      </c>
      <c r="H2" s="12">
        <v>192.29129505</v>
      </c>
      <c r="I2" s="12">
        <v>2307.4955406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12</v>
      </c>
      <c r="D8" s="17" t="s">
        <v>143</v>
      </c>
      <c r="E8" s="17">
        <v>12</v>
      </c>
    </row>
    <row r="9">
      <c r="A9" s="17" t="s">
        <v>113</v>
      </c>
      <c r="B9" s="17" t="s">
        <v>113</v>
      </c>
      <c r="C9" s="17">
        <f>SUBTOTAL(109,Criteria_Summary14.12[Elementos])</f>
      </c>
      <c r="D9" s="17" t="s">
        <v>113</v>
      </c>
      <c r="E9" s="17">
        <f>SUBTOTAL(109,Criteria_Summary14.12[Total])</f>
      </c>
    </row>
    <row r="10">
      <c r="A10" s="18" t="s">
        <v>114</v>
      </c>
      <c r="B10" s="18">
        <v>0</v>
      </c>
      <c r="C10" s="19"/>
      <c r="D10" s="19"/>
      <c r="E10" s="18">
        <v>12</v>
      </c>
    </row>
    <row r="13">
      <c r="A13" s="18" t="s">
        <v>143</v>
      </c>
      <c r="B13" s="18" t="s">
        <v>143</v>
      </c>
      <c r="C13" s="18" t="s">
        <v>143</v>
      </c>
      <c r="D13" s="18" t="s">
        <v>143</v>
      </c>
      <c r="E13" s="18" t="s">
        <v>143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12</v>
      </c>
      <c r="C16" s="17" t="s">
        <v>116</v>
      </c>
      <c r="D16" s="17" t="s">
        <v>116</v>
      </c>
      <c r="E16" s="17">
        <v>12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144</v>
      </c>
      <c r="B20" s="17" t="s">
        <v>144</v>
      </c>
      <c r="C20" s="17" t="s">
        <v>144</v>
      </c>
      <c r="D20" s="17" t="s">
        <v>148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58</v>
      </c>
      <c r="B2" s="12" t="s">
        <v>59</v>
      </c>
      <c r="C2" s="12" t="s">
        <v>14</v>
      </c>
      <c r="D2" s="12" t="s">
        <v>60</v>
      </c>
      <c r="E2" s="12" t="s">
        <v>16</v>
      </c>
      <c r="F2" s="12" t="s">
        <v>149</v>
      </c>
      <c r="G2" s="12">
        <v>1506.9133</v>
      </c>
      <c r="H2" s="12">
        <v>1806.03559005</v>
      </c>
      <c r="I2" s="12">
        <v>1806.03559005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</v>
      </c>
      <c r="D8" s="17" t="s">
        <v>128</v>
      </c>
      <c r="E8" s="17">
        <v>1</v>
      </c>
    </row>
    <row r="9">
      <c r="A9" s="17" t="s">
        <v>113</v>
      </c>
      <c r="B9" s="17" t="s">
        <v>113</v>
      </c>
      <c r="C9" s="17">
        <f>SUBTOTAL(109,Criteria_Summary14.13[Elementos])</f>
      </c>
      <c r="D9" s="17" t="s">
        <v>113</v>
      </c>
      <c r="E9" s="17">
        <f>SUBTOTAL(109,Criteria_Summary14.13[Total])</f>
      </c>
    </row>
    <row r="10">
      <c r="A10" s="18" t="s">
        <v>114</v>
      </c>
      <c r="B10" s="18">
        <v>0</v>
      </c>
      <c r="C10" s="19"/>
      <c r="D10" s="19"/>
      <c r="E10" s="18">
        <v>1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</v>
      </c>
      <c r="C16" s="17" t="s">
        <v>116</v>
      </c>
      <c r="D16" s="17" t="s">
        <v>116</v>
      </c>
      <c r="E16" s="17">
        <v>1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150</v>
      </c>
      <c r="B20" s="17" t="s">
        <v>150</v>
      </c>
      <c r="C20" s="17" t="s">
        <v>150</v>
      </c>
      <c r="D20" s="17" t="s">
        <v>120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62</v>
      </c>
      <c r="B2" s="12" t="s">
        <v>63</v>
      </c>
      <c r="C2" s="12" t="s">
        <v>14</v>
      </c>
      <c r="D2" s="12" t="s">
        <v>64</v>
      </c>
      <c r="E2" s="12" t="s">
        <v>16</v>
      </c>
      <c r="F2" s="12" t="s">
        <v>149</v>
      </c>
      <c r="G2" s="12">
        <v>1102.55</v>
      </c>
      <c r="H2" s="12">
        <v>1321.406175</v>
      </c>
      <c r="I2" s="12">
        <v>1321.406175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</v>
      </c>
      <c r="D8" s="17" t="s">
        <v>128</v>
      </c>
      <c r="E8" s="17">
        <v>1</v>
      </c>
    </row>
    <row r="9">
      <c r="A9" s="17" t="s">
        <v>113</v>
      </c>
      <c r="B9" s="17" t="s">
        <v>113</v>
      </c>
      <c r="C9" s="17">
        <f>SUBTOTAL(109,Criteria_Summary14.14[Elementos])</f>
      </c>
      <c r="D9" s="17" t="s">
        <v>113</v>
      </c>
      <c r="E9" s="17">
        <f>SUBTOTAL(109,Criteria_Summary14.14[Total])</f>
      </c>
    </row>
    <row r="10">
      <c r="A10" s="18" t="s">
        <v>114</v>
      </c>
      <c r="B10" s="18">
        <v>0</v>
      </c>
      <c r="C10" s="19"/>
      <c r="D10" s="19"/>
      <c r="E10" s="18">
        <v>1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</v>
      </c>
      <c r="C16" s="17" t="s">
        <v>116</v>
      </c>
      <c r="D16" s="17" t="s">
        <v>116</v>
      </c>
      <c r="E16" s="17">
        <v>1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150</v>
      </c>
      <c r="B20" s="17" t="s">
        <v>150</v>
      </c>
      <c r="C20" s="17" t="s">
        <v>150</v>
      </c>
      <c r="D20" s="17" t="s">
        <v>120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65</v>
      </c>
      <c r="B2" s="12" t="s">
        <v>66</v>
      </c>
      <c r="C2" s="12" t="s">
        <v>14</v>
      </c>
      <c r="D2" s="12" t="s">
        <v>67</v>
      </c>
      <c r="E2" s="12" t="s">
        <v>16</v>
      </c>
      <c r="F2" s="12" t="s">
        <v>149</v>
      </c>
      <c r="G2" s="12">
        <v>307.46385</v>
      </c>
      <c r="H2" s="12">
        <v>368.495424225</v>
      </c>
      <c r="I2" s="12">
        <v>368.495424225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</v>
      </c>
      <c r="D8" s="17" t="s">
        <v>128</v>
      </c>
      <c r="E8" s="17">
        <v>1</v>
      </c>
    </row>
    <row r="9">
      <c r="A9" s="17" t="s">
        <v>113</v>
      </c>
      <c r="B9" s="17" t="s">
        <v>113</v>
      </c>
      <c r="C9" s="17">
        <f>SUBTOTAL(109,Criteria_Summary14.15[Elementos])</f>
      </c>
      <c r="D9" s="17" t="s">
        <v>113</v>
      </c>
      <c r="E9" s="17">
        <f>SUBTOTAL(109,Criteria_Summary14.15[Total])</f>
      </c>
    </row>
    <row r="10">
      <c r="A10" s="18" t="s">
        <v>114</v>
      </c>
      <c r="B10" s="18">
        <v>0</v>
      </c>
      <c r="C10" s="19"/>
      <c r="D10" s="19"/>
      <c r="E10" s="18">
        <v>1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</v>
      </c>
      <c r="C16" s="17" t="s">
        <v>116</v>
      </c>
      <c r="D16" s="17" t="s">
        <v>116</v>
      </c>
      <c r="E16" s="17">
        <v>1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150</v>
      </c>
      <c r="B20" s="17" t="s">
        <v>150</v>
      </c>
      <c r="C20" s="17" t="s">
        <v>150</v>
      </c>
      <c r="D20" s="17" t="s">
        <v>120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68</v>
      </c>
      <c r="B2" s="12" t="s">
        <v>69</v>
      </c>
      <c r="C2" s="12" t="s">
        <v>14</v>
      </c>
      <c r="D2" s="12" t="s">
        <v>70</v>
      </c>
      <c r="E2" s="12" t="s">
        <v>71</v>
      </c>
      <c r="F2" s="12" t="s">
        <v>72</v>
      </c>
      <c r="G2" s="12">
        <v>763.70485570358755</v>
      </c>
      <c r="H2" s="12">
        <v>915.30026956074983</v>
      </c>
      <c r="I2" s="12">
        <v>1235.6553639070123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7</v>
      </c>
      <c r="D8" s="17" t="s">
        <v>151</v>
      </c>
      <c r="E8" s="17">
        <v>1.3488356038648848</v>
      </c>
    </row>
    <row r="9">
      <c r="A9" s="17" t="s">
        <v>113</v>
      </c>
      <c r="B9" s="17" t="s">
        <v>113</v>
      </c>
      <c r="C9" s="17">
        <f>SUBTOTAL(109,Criteria_Summary14.16[Elementos])</f>
      </c>
      <c r="D9" s="17" t="s">
        <v>113</v>
      </c>
      <c r="E9" s="17">
        <f>SUBTOTAL(109,Criteria_Summary14.16[Total])</f>
      </c>
    </row>
    <row r="10">
      <c r="A10" s="18" t="s">
        <v>114</v>
      </c>
      <c r="B10" s="18">
        <v>0</v>
      </c>
      <c r="C10" s="19"/>
      <c r="D10" s="19"/>
      <c r="E10" s="18">
        <v>1.35</v>
      </c>
    </row>
    <row r="13">
      <c r="A13" s="18" t="s">
        <v>151</v>
      </c>
      <c r="B13" s="18" t="s">
        <v>151</v>
      </c>
      <c r="C13" s="18" t="s">
        <v>151</v>
      </c>
      <c r="D13" s="18" t="s">
        <v>151</v>
      </c>
      <c r="E13" s="18" t="s">
        <v>151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7</v>
      </c>
      <c r="C16" s="17" t="s">
        <v>152</v>
      </c>
      <c r="D16" s="17" t="s">
        <v>152</v>
      </c>
      <c r="E16" s="17">
        <v>1.3488356038648848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153</v>
      </c>
      <c r="B20" s="17" t="s">
        <v>153</v>
      </c>
      <c r="C20" s="17" t="s">
        <v>153</v>
      </c>
      <c r="D20" s="17" t="s">
        <v>154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73</v>
      </c>
      <c r="B2" s="12" t="s">
        <v>74</v>
      </c>
      <c r="C2" s="12" t="s">
        <v>14</v>
      </c>
      <c r="D2" s="12" t="s">
        <v>75</v>
      </c>
      <c r="E2" s="12" t="s">
        <v>16</v>
      </c>
      <c r="F2" s="12" t="s">
        <v>155</v>
      </c>
      <c r="G2" s="12">
        <v>1019.6</v>
      </c>
      <c r="H2" s="12">
        <v>1221.9906</v>
      </c>
      <c r="I2" s="12">
        <v>8553.9342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7</v>
      </c>
      <c r="D8" s="17" t="s">
        <v>112</v>
      </c>
      <c r="E8" s="17">
        <v>7</v>
      </c>
    </row>
    <row r="9">
      <c r="A9" s="17" t="s">
        <v>113</v>
      </c>
      <c r="B9" s="17" t="s">
        <v>113</v>
      </c>
      <c r="C9" s="17">
        <f>SUBTOTAL(109,Criteria_Summary14.17[Elementos])</f>
      </c>
      <c r="D9" s="17" t="s">
        <v>113</v>
      </c>
      <c r="E9" s="17">
        <f>SUBTOTAL(109,Criteria_Summary14.17[Total])</f>
      </c>
    </row>
    <row r="10">
      <c r="A10" s="18" t="s">
        <v>114</v>
      </c>
      <c r="B10" s="18">
        <v>0</v>
      </c>
      <c r="C10" s="19"/>
      <c r="D10" s="19"/>
      <c r="E10" s="18">
        <v>7</v>
      </c>
    </row>
    <row r="13">
      <c r="A13" s="18" t="s">
        <v>112</v>
      </c>
      <c r="B13" s="18" t="s">
        <v>112</v>
      </c>
      <c r="C13" s="18" t="s">
        <v>112</v>
      </c>
      <c r="D13" s="18" t="s">
        <v>112</v>
      </c>
      <c r="E13" s="18" t="s">
        <v>112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7</v>
      </c>
      <c r="C16" s="17" t="s">
        <v>116</v>
      </c>
      <c r="D16" s="17" t="s">
        <v>116</v>
      </c>
      <c r="E16" s="17">
        <v>7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156</v>
      </c>
      <c r="B20" s="17" t="s">
        <v>156</v>
      </c>
      <c r="C20" s="17" t="s">
        <v>156</v>
      </c>
      <c r="D20" s="17" t="s">
        <v>120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88145.437512315053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77</v>
      </c>
      <c r="B2" s="12" t="s">
        <v>78</v>
      </c>
      <c r="C2" s="12" t="s">
        <v>14</v>
      </c>
      <c r="D2" s="12" t="s">
        <v>79</v>
      </c>
      <c r="E2" s="12" t="s">
        <v>16</v>
      </c>
      <c r="F2" s="12" t="s">
        <v>155</v>
      </c>
      <c r="G2" s="12">
        <v>319.67125</v>
      </c>
      <c r="H2" s="12">
        <v>383.12599312500004</v>
      </c>
      <c r="I2" s="12">
        <v>2681.881951875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7</v>
      </c>
      <c r="D8" s="17" t="s">
        <v>157</v>
      </c>
      <c r="E8" s="17">
        <v>7</v>
      </c>
    </row>
    <row r="9">
      <c r="A9" s="17" t="s">
        <v>113</v>
      </c>
      <c r="B9" s="17" t="s">
        <v>113</v>
      </c>
      <c r="C9" s="17">
        <f>SUBTOTAL(109,Criteria_Summary14.18[Elementos])</f>
      </c>
      <c r="D9" s="17" t="s">
        <v>113</v>
      </c>
      <c r="E9" s="17">
        <f>SUBTOTAL(109,Criteria_Summary14.18[Total])</f>
      </c>
    </row>
    <row r="10">
      <c r="A10" s="18" t="s">
        <v>114</v>
      </c>
      <c r="B10" s="18">
        <v>0</v>
      </c>
      <c r="C10" s="19"/>
      <c r="D10" s="19"/>
      <c r="E10" s="18">
        <v>7</v>
      </c>
    </row>
    <row r="13">
      <c r="A13" s="18" t="s">
        <v>157</v>
      </c>
      <c r="B13" s="18" t="s">
        <v>157</v>
      </c>
      <c r="C13" s="18" t="s">
        <v>157</v>
      </c>
      <c r="D13" s="18" t="s">
        <v>157</v>
      </c>
      <c r="E13" s="18" t="s">
        <v>157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7</v>
      </c>
      <c r="C16" s="17" t="s">
        <v>158</v>
      </c>
      <c r="D16" s="17" t="s">
        <v>158</v>
      </c>
      <c r="E16" s="17">
        <v>7</v>
      </c>
    </row>
    <row r="18">
      <c r="A18" s="22" t="s">
        <v>137</v>
      </c>
      <c r="B18" s="22" t="s">
        <v>137</v>
      </c>
      <c r="C18" s="22" t="s">
        <v>137</v>
      </c>
      <c r="D18" s="22" t="s">
        <v>137</v>
      </c>
      <c r="E18" s="22" t="s">
        <v>137</v>
      </c>
    </row>
    <row r="19">
      <c r="A19" s="21" t="s">
        <v>138</v>
      </c>
      <c r="B19" s="21" t="s">
        <v>138</v>
      </c>
      <c r="C19" s="21" t="s">
        <v>138</v>
      </c>
      <c r="D19" s="21" t="s">
        <v>139</v>
      </c>
      <c r="E19" s="21"/>
    </row>
    <row r="20">
      <c r="A20" s="17"/>
      <c r="B20" s="17"/>
      <c r="C20" s="17"/>
      <c r="D20" s="17" t="s">
        <v>140</v>
      </c>
      <c r="E20" s="17" t="s">
        <v>121</v>
      </c>
    </row>
    <row r="22">
      <c r="A22" s="22" t="s">
        <v>117</v>
      </c>
      <c r="B22" s="22" t="s">
        <v>117</v>
      </c>
      <c r="C22" s="22" t="s">
        <v>117</v>
      </c>
      <c r="D22" s="22" t="s">
        <v>117</v>
      </c>
      <c r="E22" s="22" t="s">
        <v>117</v>
      </c>
    </row>
    <row r="23">
      <c r="A23" s="21" t="s">
        <v>118</v>
      </c>
      <c r="B23" s="21"/>
      <c r="C23" s="21"/>
      <c r="D23" s="21" t="s">
        <v>108</v>
      </c>
      <c r="E23" s="21"/>
    </row>
    <row r="24">
      <c r="A24" s="17" t="s">
        <v>153</v>
      </c>
      <c r="B24" s="17" t="s">
        <v>153</v>
      </c>
      <c r="C24" s="17" t="s">
        <v>153</v>
      </c>
      <c r="D24" s="17" t="s">
        <v>154</v>
      </c>
      <c r="E24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80</v>
      </c>
      <c r="B2" s="12" t="s">
        <v>81</v>
      </c>
      <c r="C2" s="12" t="s">
        <v>14</v>
      </c>
      <c r="D2" s="12" t="s">
        <v>82</v>
      </c>
      <c r="E2" s="12" t="s">
        <v>16</v>
      </c>
      <c r="F2" s="12" t="s">
        <v>135</v>
      </c>
      <c r="G2" s="12">
        <v>265.61</v>
      </c>
      <c r="H2" s="12">
        <v>318.333585</v>
      </c>
      <c r="I2" s="12">
        <v>3501.6694350000002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11</v>
      </c>
      <c r="D8" s="17" t="s">
        <v>128</v>
      </c>
      <c r="E8" s="17">
        <v>11</v>
      </c>
    </row>
    <row r="9">
      <c r="A9" s="17" t="s">
        <v>113</v>
      </c>
      <c r="B9" s="17" t="s">
        <v>113</v>
      </c>
      <c r="C9" s="17">
        <f>SUBTOTAL(109,Criteria_Summary14.19[Elementos])</f>
      </c>
      <c r="D9" s="17" t="s">
        <v>113</v>
      </c>
      <c r="E9" s="17">
        <f>SUBTOTAL(109,Criteria_Summary14.19[Total])</f>
      </c>
    </row>
    <row r="10">
      <c r="A10" s="18" t="s">
        <v>114</v>
      </c>
      <c r="B10" s="18">
        <v>0</v>
      </c>
      <c r="C10" s="19"/>
      <c r="D10" s="19"/>
      <c r="E10" s="18">
        <v>11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11</v>
      </c>
      <c r="C16" s="17" t="s">
        <v>116</v>
      </c>
      <c r="D16" s="17" t="s">
        <v>116</v>
      </c>
      <c r="E16" s="17">
        <v>11</v>
      </c>
    </row>
    <row r="18">
      <c r="A18" s="22" t="s">
        <v>137</v>
      </c>
      <c r="B18" s="22" t="s">
        <v>137</v>
      </c>
      <c r="C18" s="22" t="s">
        <v>137</v>
      </c>
      <c r="D18" s="22" t="s">
        <v>137</v>
      </c>
      <c r="E18" s="22" t="s">
        <v>137</v>
      </c>
    </row>
    <row r="19">
      <c r="A19" s="21" t="s">
        <v>138</v>
      </c>
      <c r="B19" s="21" t="s">
        <v>138</v>
      </c>
      <c r="C19" s="21" t="s">
        <v>138</v>
      </c>
      <c r="D19" s="21" t="s">
        <v>139</v>
      </c>
      <c r="E19" s="21"/>
    </row>
    <row r="20">
      <c r="A20" s="17"/>
      <c r="B20" s="17"/>
      <c r="C20" s="17"/>
      <c r="D20" s="17" t="s">
        <v>140</v>
      </c>
      <c r="E20" s="17" t="s">
        <v>121</v>
      </c>
    </row>
    <row r="22">
      <c r="A22" s="22" t="s">
        <v>117</v>
      </c>
      <c r="B22" s="22" t="s">
        <v>117</v>
      </c>
      <c r="C22" s="22" t="s">
        <v>117</v>
      </c>
      <c r="D22" s="22" t="s">
        <v>117</v>
      </c>
      <c r="E22" s="22" t="s">
        <v>117</v>
      </c>
    </row>
    <row r="23">
      <c r="A23" s="21" t="s">
        <v>118</v>
      </c>
      <c r="B23" s="21"/>
      <c r="C23" s="21"/>
      <c r="D23" s="21" t="s">
        <v>108</v>
      </c>
      <c r="E23" s="21"/>
    </row>
    <row r="24">
      <c r="A24" s="17" t="s">
        <v>159</v>
      </c>
      <c r="B24" s="17" t="s">
        <v>159</v>
      </c>
      <c r="C24" s="17" t="s">
        <v>159</v>
      </c>
      <c r="D24" s="17" t="s">
        <v>160</v>
      </c>
      <c r="E24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sheetPr>
    <tabColor rgb="FFDFF0D8"/>
  </sheetPr>
  <dimension ref="A1:I4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83</v>
      </c>
      <c r="B2" s="12" t="s">
        <v>84</v>
      </c>
      <c r="C2" s="12" t="s">
        <v>14</v>
      </c>
      <c r="D2" s="12" t="s">
        <v>85</v>
      </c>
      <c r="E2" s="12" t="s">
        <v>16</v>
      </c>
      <c r="F2" s="12" t="s">
        <v>161</v>
      </c>
      <c r="G2" s="12">
        <v>416.10455</v>
      </c>
      <c r="H2" s="12">
        <v>498.70130317500008</v>
      </c>
      <c r="I2" s="12">
        <v>1496.1039095250003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</v>
      </c>
      <c r="D8" s="17" t="s">
        <v>112</v>
      </c>
      <c r="E8" s="17">
        <v>1</v>
      </c>
    </row>
    <row r="9">
      <c r="A9" s="17">
        <v>2</v>
      </c>
      <c r="B9" s="17" t="s">
        <v>111</v>
      </c>
      <c r="C9" s="17">
        <v>1</v>
      </c>
      <c r="D9" s="17" t="s">
        <v>162</v>
      </c>
      <c r="E9" s="17">
        <v>1</v>
      </c>
    </row>
    <row r="10">
      <c r="A10" s="17">
        <v>3</v>
      </c>
      <c r="B10" s="17" t="s">
        <v>111</v>
      </c>
      <c r="C10" s="17">
        <v>1</v>
      </c>
      <c r="D10" s="17" t="s">
        <v>162</v>
      </c>
      <c r="E10" s="17">
        <v>1</v>
      </c>
    </row>
    <row r="11">
      <c r="A11" s="17" t="s">
        <v>113</v>
      </c>
      <c r="B11" s="17" t="s">
        <v>113</v>
      </c>
      <c r="C11" s="17">
        <f>SUBTOTAL(109,Criteria_Summary14.20[Elementos])</f>
      </c>
      <c r="D11" s="17" t="s">
        <v>113</v>
      </c>
      <c r="E11" s="17">
        <f>SUBTOTAL(109,Criteria_Summary14.20[Total])</f>
      </c>
    </row>
    <row r="12">
      <c r="A12" s="18" t="s">
        <v>114</v>
      </c>
      <c r="B12" s="18">
        <v>0</v>
      </c>
      <c r="C12" s="19"/>
      <c r="D12" s="19"/>
      <c r="E12" s="18">
        <v>3</v>
      </c>
    </row>
    <row r="15">
      <c r="A15" s="18" t="s">
        <v>112</v>
      </c>
      <c r="B15" s="18" t="s">
        <v>112</v>
      </c>
      <c r="C15" s="18" t="s">
        <v>112</v>
      </c>
      <c r="D15" s="18" t="s">
        <v>112</v>
      </c>
      <c r="E15" s="18" t="s">
        <v>112</v>
      </c>
    </row>
    <row r="16">
      <c r="A16" s="20"/>
      <c r="B16" s="20"/>
      <c r="C16" s="20"/>
      <c r="D16" s="20"/>
      <c r="E16" s="20"/>
    </row>
    <row r="17">
      <c r="A17" s="21" t="s">
        <v>108</v>
      </c>
      <c r="B17" s="21" t="s">
        <v>109</v>
      </c>
      <c r="C17" s="21" t="s">
        <v>115</v>
      </c>
      <c r="D17" s="21" t="s">
        <v>115</v>
      </c>
      <c r="E17" s="21" t="s">
        <v>9</v>
      </c>
    </row>
    <row r="18">
      <c r="A18" s="17" t="s">
        <v>111</v>
      </c>
      <c r="B18" s="17">
        <v>1</v>
      </c>
      <c r="C18" s="17" t="s">
        <v>116</v>
      </c>
      <c r="D18" s="17" t="s">
        <v>116</v>
      </c>
      <c r="E18" s="17">
        <v>1</v>
      </c>
    </row>
    <row r="20">
      <c r="A20" s="22" t="s">
        <v>117</v>
      </c>
      <c r="B20" s="22" t="s">
        <v>117</v>
      </c>
      <c r="C20" s="22" t="s">
        <v>117</v>
      </c>
      <c r="D20" s="22" t="s">
        <v>117</v>
      </c>
      <c r="E20" s="22" t="s">
        <v>117</v>
      </c>
    </row>
    <row r="21">
      <c r="A21" s="21" t="s">
        <v>118</v>
      </c>
      <c r="B21" s="21"/>
      <c r="C21" s="21"/>
      <c r="D21" s="21" t="s">
        <v>108</v>
      </c>
      <c r="E21" s="21"/>
    </row>
    <row r="22">
      <c r="A22" s="17" t="s">
        <v>163</v>
      </c>
      <c r="B22" s="17" t="s">
        <v>163</v>
      </c>
      <c r="C22" s="17" t="s">
        <v>163</v>
      </c>
      <c r="D22" s="17" t="s">
        <v>164</v>
      </c>
      <c r="E22" s="17" t="s">
        <v>121</v>
      </c>
    </row>
    <row r="24">
      <c r="A24" s="18" t="s">
        <v>162</v>
      </c>
      <c r="B24" s="18" t="s">
        <v>162</v>
      </c>
      <c r="C24" s="18" t="s">
        <v>162</v>
      </c>
      <c r="D24" s="18" t="s">
        <v>162</v>
      </c>
      <c r="E24" s="18" t="s">
        <v>162</v>
      </c>
    </row>
    <row r="25">
      <c r="A25" s="20"/>
      <c r="B25" s="20"/>
      <c r="C25" s="20"/>
      <c r="D25" s="20"/>
      <c r="E25" s="20"/>
    </row>
    <row r="26">
      <c r="A26" s="21" t="s">
        <v>108</v>
      </c>
      <c r="B26" s="21" t="s">
        <v>109</v>
      </c>
      <c r="C26" s="21" t="s">
        <v>115</v>
      </c>
      <c r="D26" s="21" t="s">
        <v>115</v>
      </c>
      <c r="E26" s="21" t="s">
        <v>9</v>
      </c>
    </row>
    <row r="27">
      <c r="A27" s="17" t="s">
        <v>111</v>
      </c>
      <c r="B27" s="17">
        <v>1</v>
      </c>
      <c r="C27" s="17" t="s">
        <v>116</v>
      </c>
      <c r="D27" s="17" t="s">
        <v>116</v>
      </c>
      <c r="E27" s="17">
        <v>1</v>
      </c>
    </row>
    <row r="29">
      <c r="A29" s="22" t="s">
        <v>137</v>
      </c>
      <c r="B29" s="22" t="s">
        <v>137</v>
      </c>
      <c r="C29" s="22" t="s">
        <v>137</v>
      </c>
      <c r="D29" s="22" t="s">
        <v>137</v>
      </c>
      <c r="E29" s="22" t="s">
        <v>137</v>
      </c>
    </row>
    <row r="30">
      <c r="A30" s="21" t="s">
        <v>138</v>
      </c>
      <c r="B30" s="21" t="s">
        <v>138</v>
      </c>
      <c r="C30" s="21" t="s">
        <v>138</v>
      </c>
      <c r="D30" s="21" t="s">
        <v>139</v>
      </c>
      <c r="E30" s="21"/>
    </row>
    <row r="31">
      <c r="A31" s="17"/>
      <c r="B31" s="17"/>
      <c r="C31" s="17"/>
      <c r="D31" s="17" t="s">
        <v>140</v>
      </c>
      <c r="E31" s="17" t="s">
        <v>121</v>
      </c>
    </row>
    <row r="33">
      <c r="A33" s="22" t="s">
        <v>117</v>
      </c>
      <c r="B33" s="22" t="s">
        <v>117</v>
      </c>
      <c r="C33" s="22" t="s">
        <v>117</v>
      </c>
      <c r="D33" s="22" t="s">
        <v>117</v>
      </c>
      <c r="E33" s="22" t="s">
        <v>117</v>
      </c>
    </row>
    <row r="34">
      <c r="A34" s="21" t="s">
        <v>118</v>
      </c>
      <c r="B34" s="21"/>
      <c r="C34" s="21"/>
      <c r="D34" s="21" t="s">
        <v>108</v>
      </c>
      <c r="E34" s="21"/>
    </row>
    <row r="35">
      <c r="A35" s="17" t="s">
        <v>165</v>
      </c>
      <c r="B35" s="17" t="s">
        <v>165</v>
      </c>
      <c r="C35" s="17" t="s">
        <v>165</v>
      </c>
      <c r="D35" s="17" t="s">
        <v>166</v>
      </c>
      <c r="E35" s="17" t="s">
        <v>121</v>
      </c>
    </row>
    <row r="37">
      <c r="A37" s="18" t="s">
        <v>162</v>
      </c>
      <c r="B37" s="18" t="s">
        <v>162</v>
      </c>
      <c r="C37" s="18" t="s">
        <v>162</v>
      </c>
      <c r="D37" s="18" t="s">
        <v>162</v>
      </c>
      <c r="E37" s="18" t="s">
        <v>162</v>
      </c>
    </row>
    <row r="38">
      <c r="A38" s="20"/>
      <c r="B38" s="20"/>
      <c r="C38" s="20"/>
      <c r="D38" s="20"/>
      <c r="E38" s="20"/>
    </row>
    <row r="39">
      <c r="A39" s="21" t="s">
        <v>108</v>
      </c>
      <c r="B39" s="21" t="s">
        <v>109</v>
      </c>
      <c r="C39" s="21" t="s">
        <v>115</v>
      </c>
      <c r="D39" s="21" t="s">
        <v>115</v>
      </c>
      <c r="E39" s="21" t="s">
        <v>9</v>
      </c>
    </row>
    <row r="40">
      <c r="A40" s="17" t="s">
        <v>111</v>
      </c>
      <c r="B40" s="17">
        <v>1</v>
      </c>
      <c r="C40" s="17" t="s">
        <v>116</v>
      </c>
      <c r="D40" s="17" t="s">
        <v>116</v>
      </c>
      <c r="E40" s="17">
        <v>1</v>
      </c>
    </row>
    <row r="42">
      <c r="A42" s="22" t="s">
        <v>137</v>
      </c>
      <c r="B42" s="22" t="s">
        <v>137</v>
      </c>
      <c r="C42" s="22" t="s">
        <v>137</v>
      </c>
      <c r="D42" s="22" t="s">
        <v>137</v>
      </c>
      <c r="E42" s="22" t="s">
        <v>137</v>
      </c>
    </row>
    <row r="43">
      <c r="A43" s="21" t="s">
        <v>138</v>
      </c>
      <c r="B43" s="21" t="s">
        <v>138</v>
      </c>
      <c r="C43" s="21" t="s">
        <v>138</v>
      </c>
      <c r="D43" s="21" t="s">
        <v>139</v>
      </c>
      <c r="E43" s="21"/>
    </row>
    <row r="44">
      <c r="A44" s="17"/>
      <c r="B44" s="17"/>
      <c r="C44" s="17"/>
      <c r="D44" s="17" t="s">
        <v>140</v>
      </c>
      <c r="E44" s="17" t="s">
        <v>121</v>
      </c>
    </row>
    <row r="46">
      <c r="A46" s="22" t="s">
        <v>117</v>
      </c>
      <c r="B46" s="22" t="s">
        <v>117</v>
      </c>
      <c r="C46" s="22" t="s">
        <v>117</v>
      </c>
      <c r="D46" s="22" t="s">
        <v>117</v>
      </c>
      <c r="E46" s="22" t="s">
        <v>117</v>
      </c>
    </row>
    <row r="47">
      <c r="A47" s="21" t="s">
        <v>118</v>
      </c>
      <c r="B47" s="21"/>
      <c r="C47" s="21"/>
      <c r="D47" s="21" t="s">
        <v>108</v>
      </c>
      <c r="E47" s="21"/>
    </row>
    <row r="48">
      <c r="A48" s="17" t="s">
        <v>167</v>
      </c>
      <c r="B48" s="17" t="s">
        <v>167</v>
      </c>
      <c r="C48" s="17" t="s">
        <v>167</v>
      </c>
      <c r="D48" s="17" t="s">
        <v>166</v>
      </c>
      <c r="E48" s="17" t="s">
        <v>121</v>
      </c>
    </row>
  </sheetData>
  <mergeCells>
    <mergeCell ref="A5:E5"/>
    <mergeCell ref="A6:E6"/>
    <mergeCell ref="A15:E15"/>
    <mergeCell ref="A16:E16"/>
    <mergeCell ref="C17:D17"/>
    <mergeCell ref="C18:D18"/>
    <mergeCell ref="A20:E20"/>
    <mergeCell ref="A21"/>
    <mergeCell ref="A22:C22"/>
    <mergeCell ref="A24:E24"/>
    <mergeCell ref="A25:E25"/>
    <mergeCell ref="C26:D26"/>
    <mergeCell ref="C27:D27"/>
    <mergeCell ref="A29:E29"/>
    <mergeCell ref="A30:C30"/>
    <mergeCell ref="A33:E33"/>
    <mergeCell ref="A34"/>
    <mergeCell ref="A35:C35"/>
    <mergeCell ref="A37:E37"/>
    <mergeCell ref="A38:E38"/>
    <mergeCell ref="C39:D39"/>
    <mergeCell ref="C40:D40"/>
    <mergeCell ref="A42:E42"/>
    <mergeCell ref="A43:C43"/>
    <mergeCell ref="A46:E46"/>
    <mergeCell ref="A47"/>
    <mergeCell ref="A48:C48"/>
  </mergeCells>
  <hyperlinks>
    <hyperlink ref="A2" r:id="rId2"/>
    <hyperlink ref="F2" r:id="rId3"/>
    <hyperlink ref="E12" r:id="rId4"/>
  </hyperlinks>
  <headerFooter/>
  <tableParts>
    <tablePart r:id="rId1"/>
  </tableParts>
</worksheet>
</file>

<file path=xl/worksheets/sheet2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87</v>
      </c>
      <c r="B2" s="12" t="s">
        <v>88</v>
      </c>
      <c r="C2" s="12" t="s">
        <v>89</v>
      </c>
      <c r="D2" s="12" t="s">
        <v>90</v>
      </c>
      <c r="E2" s="12" t="s">
        <v>16</v>
      </c>
      <c r="F2" s="12" t="s">
        <v>168</v>
      </c>
      <c r="G2" s="12">
        <v>134.53</v>
      </c>
      <c r="H2" s="12">
        <v>134.53</v>
      </c>
      <c r="I2" s="12">
        <v>269.06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2</v>
      </c>
      <c r="D8" s="17" t="s">
        <v>128</v>
      </c>
      <c r="E8" s="17">
        <v>2</v>
      </c>
    </row>
    <row r="9">
      <c r="A9" s="17" t="s">
        <v>113</v>
      </c>
      <c r="B9" s="17" t="s">
        <v>113</v>
      </c>
      <c r="C9" s="17">
        <f>SUBTOTAL(109,Criteria_Summary14.21[Elementos])</f>
      </c>
      <c r="D9" s="17" t="s">
        <v>113</v>
      </c>
      <c r="E9" s="17">
        <f>SUBTOTAL(109,Criteria_Summary14.21[Total])</f>
      </c>
    </row>
    <row r="10">
      <c r="A10" s="18" t="s">
        <v>114</v>
      </c>
      <c r="B10" s="18">
        <v>0</v>
      </c>
      <c r="C10" s="19"/>
      <c r="D10" s="19"/>
      <c r="E10" s="18">
        <v>2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2</v>
      </c>
      <c r="C16" s="17" t="s">
        <v>116</v>
      </c>
      <c r="D16" s="17" t="s">
        <v>116</v>
      </c>
      <c r="E16" s="17">
        <v>2</v>
      </c>
    </row>
    <row r="18">
      <c r="A18" s="22" t="s">
        <v>137</v>
      </c>
      <c r="B18" s="22" t="s">
        <v>137</v>
      </c>
      <c r="C18" s="22" t="s">
        <v>137</v>
      </c>
      <c r="D18" s="22" t="s">
        <v>137</v>
      </c>
      <c r="E18" s="22" t="s">
        <v>137</v>
      </c>
    </row>
    <row r="19">
      <c r="A19" s="21" t="s">
        <v>138</v>
      </c>
      <c r="B19" s="21" t="s">
        <v>138</v>
      </c>
      <c r="C19" s="21" t="s">
        <v>138</v>
      </c>
      <c r="D19" s="21" t="s">
        <v>139</v>
      </c>
      <c r="E19" s="21"/>
    </row>
    <row r="20">
      <c r="A20" s="17"/>
      <c r="B20" s="17"/>
      <c r="C20" s="17"/>
      <c r="D20" s="17" t="s">
        <v>140</v>
      </c>
      <c r="E20" s="17" t="s">
        <v>121</v>
      </c>
    </row>
    <row r="22">
      <c r="A22" s="22" t="s">
        <v>117</v>
      </c>
      <c r="B22" s="22" t="s">
        <v>117</v>
      </c>
      <c r="C22" s="22" t="s">
        <v>117</v>
      </c>
      <c r="D22" s="22" t="s">
        <v>117</v>
      </c>
      <c r="E22" s="22" t="s">
        <v>117</v>
      </c>
    </row>
    <row r="23">
      <c r="A23" s="21" t="s">
        <v>118</v>
      </c>
      <c r="B23" s="21"/>
      <c r="C23" s="21"/>
      <c r="D23" s="21" t="s">
        <v>108</v>
      </c>
      <c r="E23" s="21"/>
    </row>
    <row r="24">
      <c r="A24" s="17" t="s">
        <v>169</v>
      </c>
      <c r="B24" s="17" t="s">
        <v>169</v>
      </c>
      <c r="C24" s="17" t="s">
        <v>169</v>
      </c>
      <c r="D24" s="17" t="s">
        <v>170</v>
      </c>
      <c r="E24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92</v>
      </c>
      <c r="B2" s="12" t="s">
        <v>93</v>
      </c>
      <c r="C2" s="12" t="s">
        <v>14</v>
      </c>
      <c r="D2" s="12" t="s">
        <v>94</v>
      </c>
      <c r="E2" s="12" t="s">
        <v>16</v>
      </c>
      <c r="F2" s="12" t="s">
        <v>149</v>
      </c>
      <c r="G2" s="12">
        <v>61.09</v>
      </c>
      <c r="H2" s="12">
        <v>73.21636500000001</v>
      </c>
      <c r="I2" s="12">
        <v>73.21636500000001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</v>
      </c>
      <c r="D8" s="17" t="s">
        <v>128</v>
      </c>
      <c r="E8" s="17">
        <v>1</v>
      </c>
    </row>
    <row r="9">
      <c r="A9" s="17" t="s">
        <v>113</v>
      </c>
      <c r="B9" s="17" t="s">
        <v>113</v>
      </c>
      <c r="C9" s="17">
        <f>SUBTOTAL(109,Criteria_Summary14.22[Elementos])</f>
      </c>
      <c r="D9" s="17" t="s">
        <v>113</v>
      </c>
      <c r="E9" s="17">
        <f>SUBTOTAL(109,Criteria_Summary14.22[Total])</f>
      </c>
    </row>
    <row r="10">
      <c r="A10" s="18" t="s">
        <v>114</v>
      </c>
      <c r="B10" s="18">
        <v>0</v>
      </c>
      <c r="C10" s="19"/>
      <c r="D10" s="19"/>
      <c r="E10" s="18">
        <v>1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</v>
      </c>
      <c r="C16" s="17" t="s">
        <v>116</v>
      </c>
      <c r="D16" s="17" t="s">
        <v>116</v>
      </c>
      <c r="E16" s="17">
        <v>1</v>
      </c>
    </row>
    <row r="18">
      <c r="A18" s="22" t="s">
        <v>137</v>
      </c>
      <c r="B18" s="22" t="s">
        <v>137</v>
      </c>
      <c r="C18" s="22" t="s">
        <v>137</v>
      </c>
      <c r="D18" s="22" t="s">
        <v>137</v>
      </c>
      <c r="E18" s="22" t="s">
        <v>137</v>
      </c>
    </row>
    <row r="19">
      <c r="A19" s="21" t="s">
        <v>138</v>
      </c>
      <c r="B19" s="21" t="s">
        <v>138</v>
      </c>
      <c r="C19" s="21" t="s">
        <v>138</v>
      </c>
      <c r="D19" s="21" t="s">
        <v>139</v>
      </c>
      <c r="E19" s="21"/>
    </row>
    <row r="20">
      <c r="A20" s="17"/>
      <c r="B20" s="17"/>
      <c r="C20" s="17"/>
      <c r="D20" s="17" t="s">
        <v>140</v>
      </c>
      <c r="E20" s="17" t="s">
        <v>121</v>
      </c>
    </row>
    <row r="22">
      <c r="A22" s="22" t="s">
        <v>117</v>
      </c>
      <c r="B22" s="22" t="s">
        <v>117</v>
      </c>
      <c r="C22" s="22" t="s">
        <v>117</v>
      </c>
      <c r="D22" s="22" t="s">
        <v>117</v>
      </c>
      <c r="E22" s="22" t="s">
        <v>117</v>
      </c>
    </row>
    <row r="23">
      <c r="A23" s="21" t="s">
        <v>118</v>
      </c>
      <c r="B23" s="21"/>
      <c r="C23" s="21"/>
      <c r="D23" s="21" t="s">
        <v>108</v>
      </c>
      <c r="E23" s="21"/>
    </row>
    <row r="24">
      <c r="A24" s="17" t="s">
        <v>150</v>
      </c>
      <c r="B24" s="17" t="s">
        <v>150</v>
      </c>
      <c r="C24" s="17" t="s">
        <v>150</v>
      </c>
      <c r="D24" s="17" t="s">
        <v>120</v>
      </c>
      <c r="E24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5.xml><?xml version="1.0" encoding="utf-8"?>
<worksheet xmlns:r="http://schemas.openxmlformats.org/officeDocument/2006/relationships" xmlns="http://schemas.openxmlformats.org/spreadsheetml/2006/main">
  <sheetPr>
    <tabColor rgb="FFDFF0D8"/>
  </sheetPr>
  <dimension ref="A1:I3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95</v>
      </c>
      <c r="B2" s="12" t="s">
        <v>96</v>
      </c>
      <c r="C2" s="12" t="s">
        <v>14</v>
      </c>
      <c r="D2" s="12" t="s">
        <v>97</v>
      </c>
      <c r="E2" s="12" t="s">
        <v>71</v>
      </c>
      <c r="F2" s="12" t="s">
        <v>98</v>
      </c>
      <c r="G2" s="12">
        <v>763.67890470358748</v>
      </c>
      <c r="H2" s="12">
        <v>915.26916728724973</v>
      </c>
      <c r="I2" s="12">
        <v>3349.8851522713339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2</v>
      </c>
      <c r="D8" s="17" t="s">
        <v>151</v>
      </c>
      <c r="E8" s="17">
        <v>2.2225607868687609</v>
      </c>
    </row>
    <row r="9">
      <c r="A9" s="17">
        <v>2</v>
      </c>
      <c r="B9" s="17" t="s">
        <v>111</v>
      </c>
      <c r="C9" s="17">
        <v>1</v>
      </c>
      <c r="D9" s="17" t="s">
        <v>171</v>
      </c>
      <c r="E9" s="17">
        <v>1.4420000620862352</v>
      </c>
    </row>
    <row r="10">
      <c r="A10" s="17" t="s">
        <v>113</v>
      </c>
      <c r="B10" s="17" t="s">
        <v>113</v>
      </c>
      <c r="C10" s="17">
        <f>SUBTOTAL(109,Criteria_Summary14.23[Elementos])</f>
      </c>
      <c r="D10" s="17" t="s">
        <v>113</v>
      </c>
      <c r="E10" s="17">
        <f>SUBTOTAL(109,Criteria_Summary14.23[Total])</f>
      </c>
    </row>
    <row r="11">
      <c r="A11" s="18" t="s">
        <v>114</v>
      </c>
      <c r="B11" s="18">
        <v>0</v>
      </c>
      <c r="C11" s="19"/>
      <c r="D11" s="19"/>
      <c r="E11" s="18">
        <v>3.66</v>
      </c>
    </row>
    <row r="14">
      <c r="A14" s="18" t="s">
        <v>151</v>
      </c>
      <c r="B14" s="18" t="s">
        <v>151</v>
      </c>
      <c r="C14" s="18" t="s">
        <v>151</v>
      </c>
      <c r="D14" s="18" t="s">
        <v>151</v>
      </c>
      <c r="E14" s="18" t="s">
        <v>151</v>
      </c>
    </row>
    <row r="15">
      <c r="A15" s="20"/>
      <c r="B15" s="20"/>
      <c r="C15" s="20"/>
      <c r="D15" s="20"/>
      <c r="E15" s="20"/>
    </row>
    <row r="16">
      <c r="A16" s="21" t="s">
        <v>108</v>
      </c>
      <c r="B16" s="21" t="s">
        <v>109</v>
      </c>
      <c r="C16" s="21" t="s">
        <v>115</v>
      </c>
      <c r="D16" s="21" t="s">
        <v>115</v>
      </c>
      <c r="E16" s="21" t="s">
        <v>9</v>
      </c>
    </row>
    <row r="17">
      <c r="A17" s="17" t="s">
        <v>111</v>
      </c>
      <c r="B17" s="17">
        <v>2</v>
      </c>
      <c r="C17" s="17" t="s">
        <v>152</v>
      </c>
      <c r="D17" s="17" t="s">
        <v>152</v>
      </c>
      <c r="E17" s="17">
        <v>2.2225607868687609</v>
      </c>
    </row>
    <row r="19">
      <c r="A19" s="22" t="s">
        <v>117</v>
      </c>
      <c r="B19" s="22" t="s">
        <v>117</v>
      </c>
      <c r="C19" s="22" t="s">
        <v>117</v>
      </c>
      <c r="D19" s="22" t="s">
        <v>117</v>
      </c>
      <c r="E19" s="22" t="s">
        <v>117</v>
      </c>
    </row>
    <row r="20">
      <c r="A20" s="21" t="s">
        <v>118</v>
      </c>
      <c r="B20" s="21"/>
      <c r="C20" s="21"/>
      <c r="D20" s="21" t="s">
        <v>108</v>
      </c>
      <c r="E20" s="21"/>
    </row>
    <row r="21">
      <c r="A21" s="17" t="s">
        <v>153</v>
      </c>
      <c r="B21" s="17" t="s">
        <v>153</v>
      </c>
      <c r="C21" s="17" t="s">
        <v>153</v>
      </c>
      <c r="D21" s="17" t="s">
        <v>172</v>
      </c>
      <c r="E21" s="17" t="s">
        <v>121</v>
      </c>
    </row>
    <row r="23">
      <c r="A23" s="18" t="s">
        <v>171</v>
      </c>
      <c r="B23" s="18" t="s">
        <v>171</v>
      </c>
      <c r="C23" s="18" t="s">
        <v>171</v>
      </c>
      <c r="D23" s="18" t="s">
        <v>171</v>
      </c>
      <c r="E23" s="18" t="s">
        <v>171</v>
      </c>
    </row>
    <row r="24">
      <c r="A24" s="20"/>
      <c r="B24" s="20"/>
      <c r="C24" s="20"/>
      <c r="D24" s="20"/>
      <c r="E24" s="20"/>
    </row>
    <row r="25">
      <c r="A25" s="21" t="s">
        <v>108</v>
      </c>
      <c r="B25" s="21" t="s">
        <v>109</v>
      </c>
      <c r="C25" s="21" t="s">
        <v>115</v>
      </c>
      <c r="D25" s="21" t="s">
        <v>115</v>
      </c>
      <c r="E25" s="21" t="s">
        <v>9</v>
      </c>
    </row>
    <row r="26">
      <c r="A26" s="17" t="s">
        <v>111</v>
      </c>
      <c r="B26" s="17">
        <v>1</v>
      </c>
      <c r="C26" s="17" t="s">
        <v>152</v>
      </c>
      <c r="D26" s="17" t="s">
        <v>152</v>
      </c>
      <c r="E26" s="17">
        <v>1.4420000620862352</v>
      </c>
    </row>
    <row r="28">
      <c r="A28" s="22" t="s">
        <v>137</v>
      </c>
      <c r="B28" s="22" t="s">
        <v>137</v>
      </c>
      <c r="C28" s="22" t="s">
        <v>137</v>
      </c>
      <c r="D28" s="22" t="s">
        <v>137</v>
      </c>
      <c r="E28" s="22" t="s">
        <v>137</v>
      </c>
    </row>
    <row r="29">
      <c r="A29" s="21" t="s">
        <v>138</v>
      </c>
      <c r="B29" s="21" t="s">
        <v>138</v>
      </c>
      <c r="C29" s="21" t="s">
        <v>138</v>
      </c>
      <c r="D29" s="21" t="s">
        <v>139</v>
      </c>
      <c r="E29" s="21"/>
    </row>
    <row r="30">
      <c r="A30" s="17"/>
      <c r="B30" s="17"/>
      <c r="C30" s="17"/>
      <c r="D30" s="17" t="s">
        <v>140</v>
      </c>
      <c r="E30" s="17" t="s">
        <v>121</v>
      </c>
    </row>
    <row r="32">
      <c r="A32" s="22" t="s">
        <v>117</v>
      </c>
      <c r="B32" s="22" t="s">
        <v>117</v>
      </c>
      <c r="C32" s="22" t="s">
        <v>117</v>
      </c>
      <c r="D32" s="22" t="s">
        <v>117</v>
      </c>
      <c r="E32" s="22" t="s">
        <v>117</v>
      </c>
    </row>
    <row r="33">
      <c r="A33" s="21" t="s">
        <v>118</v>
      </c>
      <c r="B33" s="21"/>
      <c r="C33" s="21"/>
      <c r="D33" s="21" t="s">
        <v>108</v>
      </c>
      <c r="E33" s="21"/>
    </row>
    <row r="34">
      <c r="A34" s="17" t="s">
        <v>165</v>
      </c>
      <c r="B34" s="17" t="s">
        <v>165</v>
      </c>
      <c r="C34" s="17" t="s">
        <v>165</v>
      </c>
      <c r="D34" s="17" t="s">
        <v>166</v>
      </c>
      <c r="E34" s="17" t="s">
        <v>121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"/>
    <mergeCell ref="A21:C21"/>
    <mergeCell ref="A23:E23"/>
    <mergeCell ref="A24:E24"/>
    <mergeCell ref="C25:D25"/>
    <mergeCell ref="C26:D26"/>
    <mergeCell ref="A28:E28"/>
    <mergeCell ref="A29:C29"/>
    <mergeCell ref="A32:E32"/>
    <mergeCell ref="A33"/>
    <mergeCell ref="A34:C34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2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99</v>
      </c>
      <c r="B2" s="12" t="s">
        <v>100</v>
      </c>
      <c r="C2" s="12" t="s">
        <v>101</v>
      </c>
      <c r="D2" s="12" t="s">
        <v>102</v>
      </c>
      <c r="E2" s="12" t="s">
        <v>16</v>
      </c>
      <c r="F2" s="12" t="s">
        <v>168</v>
      </c>
      <c r="G2" s="12">
        <v>2898.7034279982</v>
      </c>
      <c r="H2" s="12">
        <v>3474.0960584558429</v>
      </c>
      <c r="I2" s="12">
        <v>6948.1921169116858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2</v>
      </c>
      <c r="D8" s="17" t="s">
        <v>136</v>
      </c>
      <c r="E8" s="17">
        <v>2</v>
      </c>
    </row>
    <row r="9">
      <c r="A9" s="17" t="s">
        <v>113</v>
      </c>
      <c r="B9" s="17" t="s">
        <v>113</v>
      </c>
      <c r="C9" s="17">
        <f>SUBTOTAL(109,Criteria_Summary14.24[Elementos])</f>
      </c>
      <c r="D9" s="17" t="s">
        <v>113</v>
      </c>
      <c r="E9" s="17">
        <f>SUBTOTAL(109,Criteria_Summary14.24[Total])</f>
      </c>
    </row>
    <row r="10">
      <c r="A10" s="18" t="s">
        <v>114</v>
      </c>
      <c r="B10" s="18">
        <v>0</v>
      </c>
      <c r="C10" s="19"/>
      <c r="D10" s="19"/>
      <c r="E10" s="18">
        <v>2</v>
      </c>
    </row>
    <row r="13">
      <c r="A13" s="18" t="s">
        <v>136</v>
      </c>
      <c r="B13" s="18" t="s">
        <v>136</v>
      </c>
      <c r="C13" s="18" t="s">
        <v>136</v>
      </c>
      <c r="D13" s="18" t="s">
        <v>136</v>
      </c>
      <c r="E13" s="18" t="s">
        <v>136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2</v>
      </c>
      <c r="C16" s="17" t="s">
        <v>116</v>
      </c>
      <c r="D16" s="17" t="s">
        <v>116</v>
      </c>
      <c r="E16" s="17">
        <v>2</v>
      </c>
    </row>
    <row r="18">
      <c r="A18" s="22" t="s">
        <v>137</v>
      </c>
      <c r="B18" s="22" t="s">
        <v>137</v>
      </c>
      <c r="C18" s="22" t="s">
        <v>137</v>
      </c>
      <c r="D18" s="22" t="s">
        <v>137</v>
      </c>
      <c r="E18" s="22" t="s">
        <v>137</v>
      </c>
    </row>
    <row r="19">
      <c r="A19" s="21" t="s">
        <v>138</v>
      </c>
      <c r="B19" s="21" t="s">
        <v>138</v>
      </c>
      <c r="C19" s="21" t="s">
        <v>138</v>
      </c>
      <c r="D19" s="21" t="s">
        <v>139</v>
      </c>
      <c r="E19" s="21"/>
    </row>
    <row r="20">
      <c r="A20" s="17"/>
      <c r="B20" s="17"/>
      <c r="C20" s="17"/>
      <c r="D20" s="17" t="s">
        <v>140</v>
      </c>
      <c r="E20" s="17" t="s">
        <v>121</v>
      </c>
    </row>
    <row r="22">
      <c r="A22" s="22" t="s">
        <v>117</v>
      </c>
      <c r="B22" s="22" t="s">
        <v>117</v>
      </c>
      <c r="C22" s="22" t="s">
        <v>117</v>
      </c>
      <c r="D22" s="22" t="s">
        <v>117</v>
      </c>
      <c r="E22" s="22" t="s">
        <v>117</v>
      </c>
    </row>
    <row r="23">
      <c r="A23" s="21" t="s">
        <v>118</v>
      </c>
      <c r="B23" s="21"/>
      <c r="C23" s="21"/>
      <c r="D23" s="21" t="s">
        <v>108</v>
      </c>
      <c r="E23" s="21"/>
    </row>
    <row r="24">
      <c r="A24" s="17" t="s">
        <v>173</v>
      </c>
      <c r="B24" s="17" t="s">
        <v>173</v>
      </c>
      <c r="C24" s="17" t="s">
        <v>173</v>
      </c>
      <c r="D24" s="17" t="s">
        <v>120</v>
      </c>
      <c r="E24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103</v>
      </c>
      <c r="B2" s="12" t="s">
        <v>104</v>
      </c>
      <c r="C2" s="12" t="s">
        <v>14</v>
      </c>
      <c r="D2" s="12" t="s">
        <v>105</v>
      </c>
      <c r="E2" s="12" t="s">
        <v>16</v>
      </c>
      <c r="F2" s="12" t="s">
        <v>161</v>
      </c>
      <c r="G2" s="12">
        <v>28.8372</v>
      </c>
      <c r="H2" s="12">
        <v>34.5613842</v>
      </c>
      <c r="I2" s="12">
        <v>103.6841526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</v>
      </c>
      <c r="D8" s="17" t="s">
        <v>128</v>
      </c>
      <c r="E8" s="17">
        <v>1</v>
      </c>
    </row>
    <row r="9">
      <c r="A9" s="17">
        <v>2</v>
      </c>
      <c r="B9" s="17" t="s">
        <v>111</v>
      </c>
      <c r="C9" s="17">
        <v>2</v>
      </c>
      <c r="D9" s="17" t="s">
        <v>128</v>
      </c>
      <c r="E9" s="17">
        <v>2</v>
      </c>
    </row>
    <row r="10">
      <c r="A10" s="17" t="s">
        <v>113</v>
      </c>
      <c r="B10" s="17" t="s">
        <v>113</v>
      </c>
      <c r="C10" s="17">
        <f>SUBTOTAL(109,Criteria_Summary14.25[Elementos])</f>
      </c>
      <c r="D10" s="17" t="s">
        <v>113</v>
      </c>
      <c r="E10" s="17">
        <f>SUBTOTAL(109,Criteria_Summary14.25[Total])</f>
      </c>
    </row>
    <row r="11">
      <c r="A11" s="18" t="s">
        <v>114</v>
      </c>
      <c r="B11" s="18">
        <v>0</v>
      </c>
      <c r="C11" s="19"/>
      <c r="D11" s="19"/>
      <c r="E11" s="18">
        <v>3</v>
      </c>
    </row>
    <row r="14">
      <c r="A14" s="18" t="s">
        <v>128</v>
      </c>
      <c r="B14" s="18" t="s">
        <v>128</v>
      </c>
      <c r="C14" s="18" t="s">
        <v>128</v>
      </c>
      <c r="D14" s="18" t="s">
        <v>128</v>
      </c>
      <c r="E14" s="18" t="s">
        <v>128</v>
      </c>
    </row>
    <row r="15">
      <c r="A15" s="20"/>
      <c r="B15" s="20"/>
      <c r="C15" s="20"/>
      <c r="D15" s="20"/>
      <c r="E15" s="20"/>
    </row>
    <row r="16">
      <c r="A16" s="21" t="s">
        <v>108</v>
      </c>
      <c r="B16" s="21" t="s">
        <v>109</v>
      </c>
      <c r="C16" s="21" t="s">
        <v>115</v>
      </c>
      <c r="D16" s="21" t="s">
        <v>115</v>
      </c>
      <c r="E16" s="21" t="s">
        <v>9</v>
      </c>
    </row>
    <row r="17">
      <c r="A17" s="17" t="s">
        <v>111</v>
      </c>
      <c r="B17" s="17">
        <v>1</v>
      </c>
      <c r="C17" s="17" t="s">
        <v>116</v>
      </c>
      <c r="D17" s="17" t="s">
        <v>116</v>
      </c>
      <c r="E17" s="17">
        <v>1</v>
      </c>
    </row>
    <row r="19">
      <c r="A19" s="22" t="s">
        <v>137</v>
      </c>
      <c r="B19" s="22" t="s">
        <v>137</v>
      </c>
      <c r="C19" s="22" t="s">
        <v>137</v>
      </c>
      <c r="D19" s="22" t="s">
        <v>137</v>
      </c>
      <c r="E19" s="22" t="s">
        <v>137</v>
      </c>
    </row>
    <row r="20">
      <c r="A20" s="21" t="s">
        <v>138</v>
      </c>
      <c r="B20" s="21" t="s">
        <v>138</v>
      </c>
      <c r="C20" s="21" t="s">
        <v>138</v>
      </c>
      <c r="D20" s="21" t="s">
        <v>139</v>
      </c>
      <c r="E20" s="21"/>
    </row>
    <row r="21">
      <c r="A21" s="17"/>
      <c r="B21" s="17"/>
      <c r="C21" s="17"/>
      <c r="D21" s="17" t="s">
        <v>140</v>
      </c>
      <c r="E21" s="17" t="s">
        <v>121</v>
      </c>
    </row>
    <row r="23">
      <c r="A23" s="22" t="s">
        <v>117</v>
      </c>
      <c r="B23" s="22" t="s">
        <v>117</v>
      </c>
      <c r="C23" s="22" t="s">
        <v>117</v>
      </c>
      <c r="D23" s="22" t="s">
        <v>117</v>
      </c>
      <c r="E23" s="22" t="s">
        <v>117</v>
      </c>
    </row>
    <row r="24">
      <c r="A24" s="21" t="s">
        <v>118</v>
      </c>
      <c r="B24" s="21"/>
      <c r="C24" s="21"/>
      <c r="D24" s="21" t="s">
        <v>108</v>
      </c>
      <c r="E24" s="21"/>
    </row>
    <row r="25">
      <c r="A25" s="17" t="s">
        <v>150</v>
      </c>
      <c r="B25" s="17" t="s">
        <v>150</v>
      </c>
      <c r="C25" s="17" t="s">
        <v>150</v>
      </c>
      <c r="D25" s="17" t="s">
        <v>120</v>
      </c>
      <c r="E25" s="17" t="s">
        <v>121</v>
      </c>
    </row>
    <row r="27">
      <c r="A27" s="18" t="s">
        <v>128</v>
      </c>
      <c r="B27" s="18" t="s">
        <v>128</v>
      </c>
      <c r="C27" s="18" t="s">
        <v>128</v>
      </c>
      <c r="D27" s="18" t="s">
        <v>128</v>
      </c>
      <c r="E27" s="18" t="s">
        <v>128</v>
      </c>
    </row>
    <row r="28">
      <c r="A28" s="20"/>
      <c r="B28" s="20"/>
      <c r="C28" s="20"/>
      <c r="D28" s="20"/>
      <c r="E28" s="20"/>
    </row>
    <row r="29">
      <c r="A29" s="21" t="s">
        <v>108</v>
      </c>
      <c r="B29" s="21" t="s">
        <v>109</v>
      </c>
      <c r="C29" s="21" t="s">
        <v>115</v>
      </c>
      <c r="D29" s="21" t="s">
        <v>115</v>
      </c>
      <c r="E29" s="21" t="s">
        <v>9</v>
      </c>
    </row>
    <row r="30">
      <c r="A30" s="17" t="s">
        <v>111</v>
      </c>
      <c r="B30" s="17">
        <v>2</v>
      </c>
      <c r="C30" s="17" t="s">
        <v>116</v>
      </c>
      <c r="D30" s="17" t="s">
        <v>116</v>
      </c>
      <c r="E30" s="17">
        <v>2</v>
      </c>
    </row>
    <row r="32">
      <c r="A32" s="22" t="s">
        <v>137</v>
      </c>
      <c r="B32" s="22" t="s">
        <v>137</v>
      </c>
      <c r="C32" s="22" t="s">
        <v>137</v>
      </c>
      <c r="D32" s="22" t="s">
        <v>137</v>
      </c>
      <c r="E32" s="22" t="s">
        <v>137</v>
      </c>
    </row>
    <row r="33">
      <c r="A33" s="21" t="s">
        <v>138</v>
      </c>
      <c r="B33" s="21" t="s">
        <v>138</v>
      </c>
      <c r="C33" s="21" t="s">
        <v>138</v>
      </c>
      <c r="D33" s="21" t="s">
        <v>139</v>
      </c>
      <c r="E33" s="21"/>
    </row>
    <row r="34">
      <c r="A34" s="17"/>
      <c r="B34" s="17"/>
      <c r="C34" s="17"/>
      <c r="D34" s="17" t="s">
        <v>140</v>
      </c>
      <c r="E34" s="17" t="s">
        <v>121</v>
      </c>
    </row>
    <row r="36">
      <c r="A36" s="22" t="s">
        <v>117</v>
      </c>
      <c r="B36" s="22" t="s">
        <v>117</v>
      </c>
      <c r="C36" s="22" t="s">
        <v>117</v>
      </c>
      <c r="D36" s="22" t="s">
        <v>117</v>
      </c>
      <c r="E36" s="22" t="s">
        <v>117</v>
      </c>
    </row>
    <row r="37">
      <c r="A37" s="21" t="s">
        <v>118</v>
      </c>
      <c r="B37" s="21"/>
      <c r="C37" s="21"/>
      <c r="D37" s="21" t="s">
        <v>108</v>
      </c>
      <c r="E37" s="21"/>
    </row>
    <row r="38">
      <c r="A38" s="17" t="s">
        <v>169</v>
      </c>
      <c r="B38" s="17" t="s">
        <v>169</v>
      </c>
      <c r="C38" s="17" t="s">
        <v>169</v>
      </c>
      <c r="D38" s="17" t="s">
        <v>170</v>
      </c>
      <c r="E38" s="17" t="s">
        <v>121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28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180</v>
      </c>
      <c r="E7" s="17">
        <v>1</v>
      </c>
    </row>
    <row r="8">
      <c r="A8" s="17" t="s">
        <v>179</v>
      </c>
      <c r="B8" s="17" t="s">
        <v>140</v>
      </c>
      <c r="C8" s="17" t="s">
        <v>120</v>
      </c>
      <c r="D8" s="17" t="s">
        <v>181</v>
      </c>
      <c r="E8" s="17">
        <v>1</v>
      </c>
    </row>
    <row r="9">
      <c r="A9" s="17" t="s">
        <v>179</v>
      </c>
      <c r="B9" s="17" t="s">
        <v>140</v>
      </c>
      <c r="C9" s="17" t="s">
        <v>120</v>
      </c>
      <c r="D9" s="17" t="s">
        <v>182</v>
      </c>
      <c r="E9" s="17">
        <v>1</v>
      </c>
    </row>
    <row r="10">
      <c r="A10" s="17" t="s">
        <v>179</v>
      </c>
      <c r="B10" s="17" t="s">
        <v>140</v>
      </c>
      <c r="C10" s="17" t="s">
        <v>120</v>
      </c>
      <c r="D10" s="17" t="s">
        <v>183</v>
      </c>
      <c r="E10" s="17">
        <v>1</v>
      </c>
    </row>
    <row r="11">
      <c r="A11" s="17" t="s">
        <v>179</v>
      </c>
      <c r="B11" s="17" t="s">
        <v>140</v>
      </c>
      <c r="C11" s="17" t="s">
        <v>120</v>
      </c>
      <c r="D11" s="17" t="s">
        <v>184</v>
      </c>
      <c r="E11" s="17">
        <v>1</v>
      </c>
    </row>
    <row r="12">
      <c r="A12" s="17" t="s">
        <v>179</v>
      </c>
      <c r="B12" s="17" t="s">
        <v>140</v>
      </c>
      <c r="C12" s="17" t="s">
        <v>120</v>
      </c>
      <c r="D12" s="17" t="s">
        <v>185</v>
      </c>
      <c r="E12" s="17">
        <v>1</v>
      </c>
    </row>
    <row r="13">
      <c r="A13" s="17" t="s">
        <v>179</v>
      </c>
      <c r="B13" s="17" t="s">
        <v>140</v>
      </c>
      <c r="C13" s="17" t="s">
        <v>120</v>
      </c>
      <c r="D13" s="17" t="s">
        <v>186</v>
      </c>
      <c r="E13" s="17">
        <v>1</v>
      </c>
    </row>
    <row r="14">
      <c r="A14" s="17" t="s">
        <v>179</v>
      </c>
      <c r="B14" s="17" t="s">
        <v>140</v>
      </c>
      <c r="C14" s="17" t="s">
        <v>120</v>
      </c>
      <c r="D14" s="17" t="s">
        <v>187</v>
      </c>
      <c r="E14" s="17">
        <v>1</v>
      </c>
    </row>
    <row r="15">
      <c r="A15" s="17" t="s">
        <v>179</v>
      </c>
      <c r="B15" s="17" t="s">
        <v>140</v>
      </c>
      <c r="C15" s="17" t="s">
        <v>120</v>
      </c>
      <c r="D15" s="17" t="s">
        <v>188</v>
      </c>
      <c r="E15" s="17">
        <v>1</v>
      </c>
    </row>
    <row r="16">
      <c r="A16" s="17" t="s">
        <v>179</v>
      </c>
      <c r="B16" s="17" t="s">
        <v>140</v>
      </c>
      <c r="C16" s="17" t="s">
        <v>120</v>
      </c>
      <c r="D16" s="17" t="s">
        <v>189</v>
      </c>
      <c r="E16" s="17">
        <v>1</v>
      </c>
    </row>
    <row r="17">
      <c r="A17" s="17" t="s">
        <v>179</v>
      </c>
      <c r="B17" s="17" t="s">
        <v>140</v>
      </c>
      <c r="C17" s="17" t="s">
        <v>120</v>
      </c>
      <c r="D17" s="17" t="s">
        <v>190</v>
      </c>
      <c r="E17" s="17">
        <v>1</v>
      </c>
    </row>
    <row r="18">
      <c r="A18" s="17" t="s">
        <v>179</v>
      </c>
      <c r="B18" s="17" t="s">
        <v>140</v>
      </c>
      <c r="C18" s="17" t="s">
        <v>120</v>
      </c>
      <c r="D18" s="17" t="s">
        <v>191</v>
      </c>
      <c r="E18" s="17">
        <v>1</v>
      </c>
    </row>
    <row r="19">
      <c r="A19" s="1" t="s">
        <v>113</v>
      </c>
      <c r="B19" s="1" t="s">
        <v>113</v>
      </c>
      <c r="C19" s="1">
        <f>SUBTOTAL(103,Elements14_11[Elemento])</f>
      </c>
      <c r="D19" s="1" t="s">
        <v>113</v>
      </c>
      <c r="E19" s="1">
        <f>SUBTOTAL(109,Elements14_11[Totais:])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9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180</v>
      </c>
      <c r="E7" s="17">
        <v>1</v>
      </c>
    </row>
    <row r="8">
      <c r="A8" s="17" t="s">
        <v>179</v>
      </c>
      <c r="B8" s="17" t="s">
        <v>140</v>
      </c>
      <c r="C8" s="17" t="s">
        <v>120</v>
      </c>
      <c r="D8" s="17" t="s">
        <v>181</v>
      </c>
      <c r="E8" s="17">
        <v>1</v>
      </c>
    </row>
    <row r="9">
      <c r="A9" s="17" t="s">
        <v>179</v>
      </c>
      <c r="B9" s="17" t="s">
        <v>140</v>
      </c>
      <c r="C9" s="17" t="s">
        <v>120</v>
      </c>
      <c r="D9" s="17" t="s">
        <v>182</v>
      </c>
      <c r="E9" s="17">
        <v>1</v>
      </c>
    </row>
    <row r="10">
      <c r="A10" s="17" t="s">
        <v>179</v>
      </c>
      <c r="B10" s="17" t="s">
        <v>140</v>
      </c>
      <c r="C10" s="17" t="s">
        <v>120</v>
      </c>
      <c r="D10" s="17" t="s">
        <v>183</v>
      </c>
      <c r="E10" s="17">
        <v>1</v>
      </c>
    </row>
    <row r="11">
      <c r="A11" s="17" t="s">
        <v>179</v>
      </c>
      <c r="B11" s="17" t="s">
        <v>140</v>
      </c>
      <c r="C11" s="17" t="s">
        <v>120</v>
      </c>
      <c r="D11" s="17" t="s">
        <v>184</v>
      </c>
      <c r="E11" s="17">
        <v>1</v>
      </c>
    </row>
    <row r="12">
      <c r="A12" s="17" t="s">
        <v>179</v>
      </c>
      <c r="B12" s="17" t="s">
        <v>140</v>
      </c>
      <c r="C12" s="17" t="s">
        <v>120</v>
      </c>
      <c r="D12" s="17" t="s">
        <v>185</v>
      </c>
      <c r="E12" s="17">
        <v>1</v>
      </c>
    </row>
    <row r="13">
      <c r="A13" s="17" t="s">
        <v>179</v>
      </c>
      <c r="B13" s="17" t="s">
        <v>140</v>
      </c>
      <c r="C13" s="17" t="s">
        <v>120</v>
      </c>
      <c r="D13" s="17" t="s">
        <v>186</v>
      </c>
      <c r="E13" s="17">
        <v>1</v>
      </c>
    </row>
    <row r="14">
      <c r="A14" s="17" t="s">
        <v>179</v>
      </c>
      <c r="B14" s="17" t="s">
        <v>140</v>
      </c>
      <c r="C14" s="17" t="s">
        <v>120</v>
      </c>
      <c r="D14" s="17" t="s">
        <v>187</v>
      </c>
      <c r="E14" s="17">
        <v>1</v>
      </c>
    </row>
    <row r="15">
      <c r="A15" s="17" t="s">
        <v>179</v>
      </c>
      <c r="B15" s="17" t="s">
        <v>140</v>
      </c>
      <c r="C15" s="17" t="s">
        <v>120</v>
      </c>
      <c r="D15" s="17" t="s">
        <v>188</v>
      </c>
      <c r="E15" s="17">
        <v>1</v>
      </c>
    </row>
    <row r="16">
      <c r="A16" s="17" t="s">
        <v>179</v>
      </c>
      <c r="B16" s="17" t="s">
        <v>140</v>
      </c>
      <c r="C16" s="17" t="s">
        <v>120</v>
      </c>
      <c r="D16" s="17" t="s">
        <v>189</v>
      </c>
      <c r="E16" s="17">
        <v>1</v>
      </c>
    </row>
    <row r="17">
      <c r="A17" s="17" t="s">
        <v>179</v>
      </c>
      <c r="B17" s="17" t="s">
        <v>140</v>
      </c>
      <c r="C17" s="17" t="s">
        <v>120</v>
      </c>
      <c r="D17" s="17" t="s">
        <v>190</v>
      </c>
      <c r="E17" s="17">
        <v>1</v>
      </c>
    </row>
    <row r="18">
      <c r="A18" s="17" t="s">
        <v>179</v>
      </c>
      <c r="B18" s="17" t="s">
        <v>140</v>
      </c>
      <c r="C18" s="17" t="s">
        <v>120</v>
      </c>
      <c r="D18" s="17" t="s">
        <v>191</v>
      </c>
      <c r="E18" s="17">
        <v>1</v>
      </c>
    </row>
    <row r="19">
      <c r="A19" s="1" t="s">
        <v>113</v>
      </c>
      <c r="B19" s="1" t="s">
        <v>113</v>
      </c>
      <c r="C19" s="1">
        <f>SUBTOTAL(103,Elements14_21[Elemento])</f>
      </c>
      <c r="D19" s="1" t="s">
        <v>113</v>
      </c>
      <c r="E19" s="1">
        <f>SUBTOTAL(109,Elements14_21[Totais:])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106</v>
      </c>
      <c r="G2" s="12">
        <v>660.39</v>
      </c>
      <c r="H2" s="12">
        <v>791.47741500000006</v>
      </c>
      <c r="I2" s="12">
        <v>9497.72898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12</v>
      </c>
      <c r="D8" s="17" t="s">
        <v>112</v>
      </c>
      <c r="E8" s="17">
        <v>12</v>
      </c>
    </row>
    <row r="9">
      <c r="A9" s="17" t="s">
        <v>113</v>
      </c>
      <c r="B9" s="17" t="s">
        <v>113</v>
      </c>
      <c r="C9" s="17">
        <f>SUBTOTAL(109,Criteria_Summary14.1[Elementos])</f>
      </c>
      <c r="D9" s="17" t="s">
        <v>113</v>
      </c>
      <c r="E9" s="17">
        <f>SUBTOTAL(109,Criteria_Summary14.1[Total])</f>
      </c>
    </row>
    <row r="10">
      <c r="A10" s="18" t="s">
        <v>114</v>
      </c>
      <c r="B10" s="18">
        <v>0</v>
      </c>
      <c r="C10" s="19"/>
      <c r="D10" s="19"/>
      <c r="E10" s="18">
        <v>12</v>
      </c>
    </row>
    <row r="13">
      <c r="A13" s="18" t="s">
        <v>112</v>
      </c>
      <c r="B13" s="18" t="s">
        <v>112</v>
      </c>
      <c r="C13" s="18" t="s">
        <v>112</v>
      </c>
      <c r="D13" s="18" t="s">
        <v>112</v>
      </c>
      <c r="E13" s="18" t="s">
        <v>112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12</v>
      </c>
      <c r="C16" s="17" t="s">
        <v>116</v>
      </c>
      <c r="D16" s="17" t="s">
        <v>116</v>
      </c>
      <c r="E16" s="17">
        <v>12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119</v>
      </c>
      <c r="B20" s="17" t="s">
        <v>119</v>
      </c>
      <c r="C20" s="17" t="s">
        <v>119</v>
      </c>
      <c r="D20" s="17" t="s">
        <v>120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0.xml><?xml version="1.0" encoding="utf-8"?>
<worksheet xmlns:r="http://schemas.openxmlformats.org/officeDocument/2006/relationships" xmlns="http://schemas.openxmlformats.org/spreadsheetml/2006/main">
  <dimension ref="A1:E2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23</v>
      </c>
      <c r="B1" s="9" t="s">
        <v>23</v>
      </c>
      <c r="C1" s="9" t="s">
        <v>23</v>
      </c>
      <c r="D1" s="9" t="s">
        <v>23</v>
      </c>
      <c r="E1" s="9" t="s">
        <v>23</v>
      </c>
    </row>
    <row r="2">
      <c r="A2" s="9" t="s">
        <v>23</v>
      </c>
      <c r="B2" s="9" t="s">
        <v>23</v>
      </c>
      <c r="C2" s="9" t="s">
        <v>23</v>
      </c>
      <c r="D2" s="9" t="s">
        <v>23</v>
      </c>
      <c r="E2" s="9" t="s">
        <v>23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192</v>
      </c>
      <c r="E7" s="17">
        <v>1</v>
      </c>
    </row>
    <row r="8">
      <c r="A8" s="17" t="s">
        <v>179</v>
      </c>
      <c r="B8" s="17" t="s">
        <v>140</v>
      </c>
      <c r="C8" s="17" t="s">
        <v>126</v>
      </c>
      <c r="D8" s="17" t="s">
        <v>193</v>
      </c>
      <c r="E8" s="17">
        <v>1</v>
      </c>
    </row>
    <row r="9">
      <c r="A9" s="17" t="s">
        <v>179</v>
      </c>
      <c r="B9" s="17" t="s">
        <v>140</v>
      </c>
      <c r="C9" s="17" t="s">
        <v>126</v>
      </c>
      <c r="D9" s="17" t="s">
        <v>194</v>
      </c>
      <c r="E9" s="17">
        <v>1</v>
      </c>
    </row>
    <row r="10">
      <c r="A10" s="17" t="s">
        <v>179</v>
      </c>
      <c r="B10" s="17" t="s">
        <v>140</v>
      </c>
      <c r="C10" s="17" t="s">
        <v>126</v>
      </c>
      <c r="D10" s="17" t="s">
        <v>195</v>
      </c>
      <c r="E10" s="17">
        <v>1</v>
      </c>
    </row>
    <row r="11">
      <c r="A11" s="17" t="s">
        <v>179</v>
      </c>
      <c r="B11" s="17" t="s">
        <v>140</v>
      </c>
      <c r="C11" s="17" t="s">
        <v>126</v>
      </c>
      <c r="D11" s="17" t="s">
        <v>196</v>
      </c>
      <c r="E11" s="17">
        <v>1</v>
      </c>
    </row>
    <row r="12">
      <c r="A12" s="17" t="s">
        <v>179</v>
      </c>
      <c r="B12" s="17" t="s">
        <v>140</v>
      </c>
      <c r="C12" s="17" t="s">
        <v>126</v>
      </c>
      <c r="D12" s="17" t="s">
        <v>197</v>
      </c>
      <c r="E12" s="17">
        <v>1</v>
      </c>
    </row>
    <row r="13">
      <c r="A13" s="17" t="s">
        <v>179</v>
      </c>
      <c r="B13" s="17" t="s">
        <v>140</v>
      </c>
      <c r="C13" s="17" t="s">
        <v>126</v>
      </c>
      <c r="D13" s="17" t="s">
        <v>198</v>
      </c>
      <c r="E13" s="17">
        <v>1</v>
      </c>
    </row>
    <row r="14">
      <c r="A14" s="17" t="s">
        <v>179</v>
      </c>
      <c r="B14" s="17" t="s">
        <v>140</v>
      </c>
      <c r="C14" s="17" t="s">
        <v>124</v>
      </c>
      <c r="D14" s="17" t="s">
        <v>199</v>
      </c>
      <c r="E14" s="17">
        <v>1</v>
      </c>
    </row>
    <row r="15">
      <c r="A15" s="17" t="s">
        <v>179</v>
      </c>
      <c r="B15" s="17" t="s">
        <v>140</v>
      </c>
      <c r="C15" s="17" t="s">
        <v>124</v>
      </c>
      <c r="D15" s="17" t="s">
        <v>200</v>
      </c>
      <c r="E15" s="17">
        <v>1</v>
      </c>
    </row>
    <row r="16">
      <c r="A16" s="17" t="s">
        <v>179</v>
      </c>
      <c r="B16" s="17" t="s">
        <v>140</v>
      </c>
      <c r="C16" s="17" t="s">
        <v>124</v>
      </c>
      <c r="D16" s="17" t="s">
        <v>201</v>
      </c>
      <c r="E16" s="17">
        <v>1</v>
      </c>
    </row>
    <row r="17">
      <c r="A17" s="17" t="s">
        <v>179</v>
      </c>
      <c r="B17" s="17" t="s">
        <v>140</v>
      </c>
      <c r="C17" s="17" t="s">
        <v>124</v>
      </c>
      <c r="D17" s="17" t="s">
        <v>202</v>
      </c>
      <c r="E17" s="17">
        <v>1</v>
      </c>
    </row>
    <row r="18">
      <c r="A18" s="17" t="s">
        <v>179</v>
      </c>
      <c r="B18" s="17" t="s">
        <v>140</v>
      </c>
      <c r="C18" s="17" t="s">
        <v>124</v>
      </c>
      <c r="D18" s="17" t="s">
        <v>203</v>
      </c>
      <c r="E18" s="17">
        <v>1</v>
      </c>
    </row>
    <row r="19">
      <c r="A19" s="17" t="s">
        <v>179</v>
      </c>
      <c r="B19" s="17" t="s">
        <v>140</v>
      </c>
      <c r="C19" s="17" t="s">
        <v>124</v>
      </c>
      <c r="D19" s="17" t="s">
        <v>204</v>
      </c>
      <c r="E19" s="17">
        <v>1</v>
      </c>
    </row>
    <row r="20">
      <c r="A20" s="17" t="s">
        <v>179</v>
      </c>
      <c r="B20" s="17" t="s">
        <v>140</v>
      </c>
      <c r="C20" s="17" t="s">
        <v>124</v>
      </c>
      <c r="D20" s="17" t="s">
        <v>205</v>
      </c>
      <c r="E20" s="17">
        <v>1</v>
      </c>
    </row>
    <row r="21">
      <c r="A21" s="17" t="s">
        <v>179</v>
      </c>
      <c r="B21" s="17" t="s">
        <v>140</v>
      </c>
      <c r="C21" s="17" t="s">
        <v>124</v>
      </c>
      <c r="D21" s="17" t="s">
        <v>206</v>
      </c>
      <c r="E21" s="17">
        <v>1</v>
      </c>
    </row>
    <row r="22">
      <c r="A22" s="17" t="s">
        <v>179</v>
      </c>
      <c r="B22" s="17" t="s">
        <v>140</v>
      </c>
      <c r="C22" s="17" t="s">
        <v>124</v>
      </c>
      <c r="D22" s="17" t="s">
        <v>207</v>
      </c>
      <c r="E22" s="17">
        <v>1</v>
      </c>
    </row>
    <row r="23">
      <c r="A23" s="17" t="s">
        <v>179</v>
      </c>
      <c r="B23" s="17" t="s">
        <v>140</v>
      </c>
      <c r="C23" s="17" t="s">
        <v>124</v>
      </c>
      <c r="D23" s="17" t="s">
        <v>208</v>
      </c>
      <c r="E23" s="17">
        <v>1</v>
      </c>
    </row>
    <row r="24">
      <c r="A24" s="17" t="s">
        <v>179</v>
      </c>
      <c r="B24" s="17" t="s">
        <v>140</v>
      </c>
      <c r="C24" s="17" t="s">
        <v>124</v>
      </c>
      <c r="D24" s="17" t="s">
        <v>209</v>
      </c>
      <c r="E24" s="17">
        <v>1</v>
      </c>
    </row>
    <row r="25">
      <c r="A25" s="1" t="s">
        <v>113</v>
      </c>
      <c r="B25" s="1" t="s">
        <v>113</v>
      </c>
      <c r="C25" s="1">
        <f>SUBTOTAL(103,Elements14_31[Elemento])</f>
      </c>
      <c r="D25" s="1" t="s">
        <v>113</v>
      </c>
      <c r="E25" s="1">
        <f>SUBTOTAL(109,Elements14_31[Totais:])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1.xml><?xml version="1.0" encoding="utf-8"?>
<worksheet xmlns:r="http://schemas.openxmlformats.org/officeDocument/2006/relationships" xmlns="http://schemas.openxmlformats.org/spreadsheetml/2006/main">
  <dimension ref="A1:E1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27</v>
      </c>
      <c r="B1" s="9" t="s">
        <v>27</v>
      </c>
      <c r="C1" s="9" t="s">
        <v>27</v>
      </c>
      <c r="D1" s="9" t="s">
        <v>27</v>
      </c>
      <c r="E1" s="9" t="s">
        <v>27</v>
      </c>
    </row>
    <row r="2">
      <c r="A2" s="9" t="s">
        <v>27</v>
      </c>
      <c r="B2" s="9" t="s">
        <v>27</v>
      </c>
      <c r="C2" s="9" t="s">
        <v>27</v>
      </c>
      <c r="D2" s="9" t="s">
        <v>27</v>
      </c>
      <c r="E2" s="9" t="s">
        <v>27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126</v>
      </c>
      <c r="D7" s="17" t="s">
        <v>193</v>
      </c>
      <c r="E7" s="17">
        <v>1</v>
      </c>
    </row>
    <row r="8">
      <c r="A8" s="17" t="s">
        <v>179</v>
      </c>
      <c r="B8" s="17" t="s">
        <v>140</v>
      </c>
      <c r="C8" s="17" t="s">
        <v>126</v>
      </c>
      <c r="D8" s="17" t="s">
        <v>194</v>
      </c>
      <c r="E8" s="17">
        <v>1</v>
      </c>
    </row>
    <row r="9">
      <c r="A9" s="17" t="s">
        <v>179</v>
      </c>
      <c r="B9" s="17" t="s">
        <v>140</v>
      </c>
      <c r="C9" s="17" t="s">
        <v>126</v>
      </c>
      <c r="D9" s="17" t="s">
        <v>195</v>
      </c>
      <c r="E9" s="17">
        <v>1</v>
      </c>
    </row>
    <row r="10">
      <c r="A10" s="17" t="s">
        <v>179</v>
      </c>
      <c r="B10" s="17" t="s">
        <v>140</v>
      </c>
      <c r="C10" s="17" t="s">
        <v>126</v>
      </c>
      <c r="D10" s="17" t="s">
        <v>196</v>
      </c>
      <c r="E10" s="17">
        <v>1</v>
      </c>
    </row>
    <row r="11">
      <c r="A11" s="17" t="s">
        <v>179</v>
      </c>
      <c r="B11" s="17" t="s">
        <v>140</v>
      </c>
      <c r="C11" s="17" t="s">
        <v>126</v>
      </c>
      <c r="D11" s="17" t="s">
        <v>197</v>
      </c>
      <c r="E11" s="17">
        <v>1</v>
      </c>
    </row>
    <row r="12">
      <c r="A12" s="17" t="s">
        <v>179</v>
      </c>
      <c r="B12" s="17" t="s">
        <v>140</v>
      </c>
      <c r="C12" s="17" t="s">
        <v>126</v>
      </c>
      <c r="D12" s="17" t="s">
        <v>198</v>
      </c>
      <c r="E12" s="17">
        <v>1</v>
      </c>
    </row>
    <row r="13">
      <c r="A13" s="1" t="s">
        <v>113</v>
      </c>
      <c r="B13" s="1" t="s">
        <v>113</v>
      </c>
      <c r="C13" s="1">
        <f>SUBTOTAL(103,Elements14_41[Elemento])</f>
      </c>
      <c r="D13" s="1" t="s">
        <v>113</v>
      </c>
      <c r="E13" s="1">
        <f>SUBTOTAL(109,Elements14_41[Totais:])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2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31</v>
      </c>
      <c r="B1" s="9" t="s">
        <v>31</v>
      </c>
      <c r="C1" s="9" t="s">
        <v>31</v>
      </c>
      <c r="D1" s="9" t="s">
        <v>31</v>
      </c>
      <c r="E1" s="9" t="s">
        <v>31</v>
      </c>
    </row>
    <row r="2">
      <c r="A2" s="9" t="s">
        <v>31</v>
      </c>
      <c r="B2" s="9" t="s">
        <v>31</v>
      </c>
      <c r="C2" s="9" t="s">
        <v>31</v>
      </c>
      <c r="D2" s="9" t="s">
        <v>31</v>
      </c>
      <c r="E2" s="9" t="s">
        <v>31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192</v>
      </c>
      <c r="E7" s="17">
        <v>1</v>
      </c>
    </row>
    <row r="8">
      <c r="A8" s="17" t="s">
        <v>179</v>
      </c>
      <c r="B8" s="17" t="s">
        <v>140</v>
      </c>
      <c r="C8" s="17" t="s">
        <v>124</v>
      </c>
      <c r="D8" s="17" t="s">
        <v>199</v>
      </c>
      <c r="E8" s="17">
        <v>1</v>
      </c>
    </row>
    <row r="9">
      <c r="A9" s="17" t="s">
        <v>179</v>
      </c>
      <c r="B9" s="17" t="s">
        <v>140</v>
      </c>
      <c r="C9" s="17" t="s">
        <v>124</v>
      </c>
      <c r="D9" s="17" t="s">
        <v>200</v>
      </c>
      <c r="E9" s="17">
        <v>1</v>
      </c>
    </row>
    <row r="10">
      <c r="A10" s="17" t="s">
        <v>179</v>
      </c>
      <c r="B10" s="17" t="s">
        <v>140</v>
      </c>
      <c r="C10" s="17" t="s">
        <v>124</v>
      </c>
      <c r="D10" s="17" t="s">
        <v>201</v>
      </c>
      <c r="E10" s="17">
        <v>1</v>
      </c>
    </row>
    <row r="11">
      <c r="A11" s="17" t="s">
        <v>179</v>
      </c>
      <c r="B11" s="17" t="s">
        <v>140</v>
      </c>
      <c r="C11" s="17" t="s">
        <v>124</v>
      </c>
      <c r="D11" s="17" t="s">
        <v>202</v>
      </c>
      <c r="E11" s="17">
        <v>1</v>
      </c>
    </row>
    <row r="12">
      <c r="A12" s="17" t="s">
        <v>179</v>
      </c>
      <c r="B12" s="17" t="s">
        <v>140</v>
      </c>
      <c r="C12" s="17" t="s">
        <v>124</v>
      </c>
      <c r="D12" s="17" t="s">
        <v>203</v>
      </c>
      <c r="E12" s="17">
        <v>1</v>
      </c>
    </row>
    <row r="13">
      <c r="A13" s="17" t="s">
        <v>179</v>
      </c>
      <c r="B13" s="17" t="s">
        <v>140</v>
      </c>
      <c r="C13" s="17" t="s">
        <v>124</v>
      </c>
      <c r="D13" s="17" t="s">
        <v>204</v>
      </c>
      <c r="E13" s="17">
        <v>1</v>
      </c>
    </row>
    <row r="14">
      <c r="A14" s="17" t="s">
        <v>179</v>
      </c>
      <c r="B14" s="17" t="s">
        <v>140</v>
      </c>
      <c r="C14" s="17" t="s">
        <v>124</v>
      </c>
      <c r="D14" s="17" t="s">
        <v>205</v>
      </c>
      <c r="E14" s="17">
        <v>1</v>
      </c>
    </row>
    <row r="15">
      <c r="A15" s="17" t="s">
        <v>179</v>
      </c>
      <c r="B15" s="17" t="s">
        <v>140</v>
      </c>
      <c r="C15" s="17" t="s">
        <v>124</v>
      </c>
      <c r="D15" s="17" t="s">
        <v>206</v>
      </c>
      <c r="E15" s="17">
        <v>1</v>
      </c>
    </row>
    <row r="16">
      <c r="A16" s="17" t="s">
        <v>179</v>
      </c>
      <c r="B16" s="17" t="s">
        <v>140</v>
      </c>
      <c r="C16" s="17" t="s">
        <v>124</v>
      </c>
      <c r="D16" s="17" t="s">
        <v>207</v>
      </c>
      <c r="E16" s="17">
        <v>1</v>
      </c>
    </row>
    <row r="17">
      <c r="A17" s="17" t="s">
        <v>179</v>
      </c>
      <c r="B17" s="17" t="s">
        <v>140</v>
      </c>
      <c r="C17" s="17" t="s">
        <v>124</v>
      </c>
      <c r="D17" s="17" t="s">
        <v>208</v>
      </c>
      <c r="E17" s="17">
        <v>1</v>
      </c>
    </row>
    <row r="18">
      <c r="A18" s="17" t="s">
        <v>179</v>
      </c>
      <c r="B18" s="17" t="s">
        <v>140</v>
      </c>
      <c r="C18" s="17" t="s">
        <v>124</v>
      </c>
      <c r="D18" s="17" t="s">
        <v>209</v>
      </c>
      <c r="E18" s="17">
        <v>1</v>
      </c>
    </row>
    <row r="19">
      <c r="A19" s="1" t="s">
        <v>113</v>
      </c>
      <c r="B19" s="1" t="s">
        <v>113</v>
      </c>
      <c r="C19" s="1">
        <f>SUBTOTAL(103,Elements14_51[Elemento])</f>
      </c>
      <c r="D19" s="1" t="s">
        <v>113</v>
      </c>
      <c r="E19" s="1">
        <f>SUBTOTAL(109,Elements14_51[Totais:])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3.xml><?xml version="1.0" encoding="utf-8"?>
<worksheet xmlns:r="http://schemas.openxmlformats.org/officeDocument/2006/relationships" xmlns="http://schemas.openxmlformats.org/spreadsheetml/2006/main">
  <dimension ref="A1:E2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34</v>
      </c>
      <c r="B1" s="9" t="s">
        <v>34</v>
      </c>
      <c r="C1" s="9" t="s">
        <v>34</v>
      </c>
      <c r="D1" s="9" t="s">
        <v>34</v>
      </c>
      <c r="E1" s="9" t="s">
        <v>34</v>
      </c>
    </row>
    <row r="2">
      <c r="A2" s="9" t="s">
        <v>34</v>
      </c>
      <c r="B2" s="9" t="s">
        <v>34</v>
      </c>
      <c r="C2" s="9" t="s">
        <v>34</v>
      </c>
      <c r="D2" s="9" t="s">
        <v>34</v>
      </c>
      <c r="E2" s="9" t="s">
        <v>34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133</v>
      </c>
      <c r="D7" s="17" t="s">
        <v>210</v>
      </c>
      <c r="E7" s="17">
        <v>1</v>
      </c>
    </row>
    <row r="8">
      <c r="A8" s="17" t="s">
        <v>179</v>
      </c>
      <c r="B8" s="17" t="s">
        <v>140</v>
      </c>
      <c r="C8" s="17" t="s">
        <v>133</v>
      </c>
      <c r="D8" s="17" t="s">
        <v>211</v>
      </c>
      <c r="E8" s="17">
        <v>1</v>
      </c>
    </row>
    <row r="9">
      <c r="A9" s="17" t="s">
        <v>179</v>
      </c>
      <c r="B9" s="17" t="s">
        <v>140</v>
      </c>
      <c r="C9" s="17" t="s">
        <v>133</v>
      </c>
      <c r="D9" s="17" t="s">
        <v>212</v>
      </c>
      <c r="E9" s="17">
        <v>1</v>
      </c>
    </row>
    <row r="10">
      <c r="A10" s="17" t="s">
        <v>179</v>
      </c>
      <c r="B10" s="17" t="s">
        <v>140</v>
      </c>
      <c r="C10" s="17" t="s">
        <v>133</v>
      </c>
      <c r="D10" s="17" t="s">
        <v>213</v>
      </c>
      <c r="E10" s="17">
        <v>1</v>
      </c>
    </row>
    <row r="11">
      <c r="A11" s="17" t="s">
        <v>179</v>
      </c>
      <c r="B11" s="17" t="s">
        <v>140</v>
      </c>
      <c r="C11" s="17" t="s">
        <v>131</v>
      </c>
      <c r="D11" s="17" t="s">
        <v>214</v>
      </c>
      <c r="E11" s="17">
        <v>1</v>
      </c>
    </row>
    <row r="12">
      <c r="A12" s="17" t="s">
        <v>179</v>
      </c>
      <c r="B12" s="17" t="s">
        <v>140</v>
      </c>
      <c r="C12" s="17" t="s">
        <v>131</v>
      </c>
      <c r="D12" s="17" t="s">
        <v>215</v>
      </c>
      <c r="E12" s="17">
        <v>1</v>
      </c>
    </row>
    <row r="13">
      <c r="A13" s="17" t="s">
        <v>179</v>
      </c>
      <c r="B13" s="17" t="s">
        <v>140</v>
      </c>
      <c r="C13" s="17" t="s">
        <v>131</v>
      </c>
      <c r="D13" s="17" t="s">
        <v>216</v>
      </c>
      <c r="E13" s="17">
        <v>1</v>
      </c>
    </row>
    <row r="14">
      <c r="A14" s="17" t="s">
        <v>179</v>
      </c>
      <c r="B14" s="17" t="s">
        <v>140</v>
      </c>
      <c r="C14" s="17" t="s">
        <v>131</v>
      </c>
      <c r="D14" s="17" t="s">
        <v>217</v>
      </c>
      <c r="E14" s="17">
        <v>1</v>
      </c>
    </row>
    <row r="15">
      <c r="A15" s="17" t="s">
        <v>179</v>
      </c>
      <c r="B15" s="17" t="s">
        <v>140</v>
      </c>
      <c r="C15" s="17" t="s">
        <v>131</v>
      </c>
      <c r="D15" s="17" t="s">
        <v>218</v>
      </c>
      <c r="E15" s="17">
        <v>1</v>
      </c>
    </row>
    <row r="16">
      <c r="A16" s="17" t="s">
        <v>179</v>
      </c>
      <c r="B16" s="17" t="s">
        <v>140</v>
      </c>
      <c r="C16" s="17" t="s">
        <v>131</v>
      </c>
      <c r="D16" s="17" t="s">
        <v>219</v>
      </c>
      <c r="E16" s="17">
        <v>1</v>
      </c>
    </row>
    <row r="17">
      <c r="A17" s="17" t="s">
        <v>179</v>
      </c>
      <c r="B17" s="17" t="s">
        <v>140</v>
      </c>
      <c r="C17" s="17" t="s">
        <v>131</v>
      </c>
      <c r="D17" s="17" t="s">
        <v>220</v>
      </c>
      <c r="E17" s="17">
        <v>1</v>
      </c>
    </row>
    <row r="18">
      <c r="A18" s="17" t="s">
        <v>179</v>
      </c>
      <c r="B18" s="17" t="s">
        <v>140</v>
      </c>
      <c r="C18" s="17" t="s">
        <v>131</v>
      </c>
      <c r="D18" s="17" t="s">
        <v>221</v>
      </c>
      <c r="E18" s="17">
        <v>1</v>
      </c>
    </row>
    <row r="19">
      <c r="A19" s="17" t="s">
        <v>179</v>
      </c>
      <c r="B19" s="17" t="s">
        <v>140</v>
      </c>
      <c r="C19" s="17" t="s">
        <v>131</v>
      </c>
      <c r="D19" s="17" t="s">
        <v>222</v>
      </c>
      <c r="E19" s="17">
        <v>1</v>
      </c>
    </row>
    <row r="20">
      <c r="A20" s="17" t="s">
        <v>179</v>
      </c>
      <c r="B20" s="17" t="s">
        <v>140</v>
      </c>
      <c r="C20" s="17" t="s">
        <v>131</v>
      </c>
      <c r="D20" s="17" t="s">
        <v>223</v>
      </c>
      <c r="E20" s="17">
        <v>1</v>
      </c>
    </row>
    <row r="21">
      <c r="A21" s="17" t="s">
        <v>179</v>
      </c>
      <c r="B21" s="17" t="s">
        <v>140</v>
      </c>
      <c r="C21" s="17" t="s">
        <v>131</v>
      </c>
      <c r="D21" s="17" t="s">
        <v>224</v>
      </c>
      <c r="E21" s="17">
        <v>1</v>
      </c>
    </row>
    <row r="22">
      <c r="A22" s="1" t="s">
        <v>113</v>
      </c>
      <c r="B22" s="1" t="s">
        <v>113</v>
      </c>
      <c r="C22" s="1">
        <f>SUBTOTAL(103,Elements14_61[Elemento])</f>
      </c>
      <c r="D22" s="1" t="s">
        <v>113</v>
      </c>
      <c r="E22" s="1">
        <f>SUBTOTAL(109,Elements14_61[Totais:])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4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38</v>
      </c>
      <c r="B1" s="9" t="s">
        <v>38</v>
      </c>
      <c r="C1" s="9" t="s">
        <v>38</v>
      </c>
      <c r="D1" s="9" t="s">
        <v>38</v>
      </c>
      <c r="E1" s="9" t="s">
        <v>38</v>
      </c>
    </row>
    <row r="2">
      <c r="A2" s="9" t="s">
        <v>38</v>
      </c>
      <c r="B2" s="9" t="s">
        <v>38</v>
      </c>
      <c r="C2" s="9" t="s">
        <v>38</v>
      </c>
      <c r="D2" s="9" t="s">
        <v>38</v>
      </c>
      <c r="E2" s="9" t="s">
        <v>38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133</v>
      </c>
      <c r="D7" s="17" t="s">
        <v>210</v>
      </c>
      <c r="E7" s="17">
        <v>1</v>
      </c>
    </row>
    <row r="8">
      <c r="A8" s="17" t="s">
        <v>179</v>
      </c>
      <c r="B8" s="17" t="s">
        <v>140</v>
      </c>
      <c r="C8" s="17" t="s">
        <v>133</v>
      </c>
      <c r="D8" s="17" t="s">
        <v>211</v>
      </c>
      <c r="E8" s="17">
        <v>1</v>
      </c>
    </row>
    <row r="9">
      <c r="A9" s="17" t="s">
        <v>179</v>
      </c>
      <c r="B9" s="17" t="s">
        <v>140</v>
      </c>
      <c r="C9" s="17" t="s">
        <v>133</v>
      </c>
      <c r="D9" s="17" t="s">
        <v>212</v>
      </c>
      <c r="E9" s="17">
        <v>1</v>
      </c>
    </row>
    <row r="10">
      <c r="A10" s="17" t="s">
        <v>179</v>
      </c>
      <c r="B10" s="17" t="s">
        <v>140</v>
      </c>
      <c r="C10" s="17" t="s">
        <v>133</v>
      </c>
      <c r="D10" s="17" t="s">
        <v>213</v>
      </c>
      <c r="E10" s="17">
        <v>1</v>
      </c>
    </row>
    <row r="11">
      <c r="A11" s="1" t="s">
        <v>113</v>
      </c>
      <c r="B11" s="1" t="s">
        <v>113</v>
      </c>
      <c r="C11" s="1">
        <f>SUBTOTAL(103,Elements14_71[Elemento])</f>
      </c>
      <c r="D11" s="1" t="s">
        <v>113</v>
      </c>
      <c r="E11" s="1">
        <f>SUBTOTAL(109,Elements14_71[Totais:])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5.xml><?xml version="1.0" encoding="utf-8"?>
<worksheet xmlns:r="http://schemas.openxmlformats.org/officeDocument/2006/relationships" xmlns="http://schemas.openxmlformats.org/spreadsheetml/2006/main">
  <dimension ref="A1:E1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42</v>
      </c>
      <c r="B1" s="9" t="s">
        <v>42</v>
      </c>
      <c r="C1" s="9" t="s">
        <v>42</v>
      </c>
      <c r="D1" s="9" t="s">
        <v>42</v>
      </c>
      <c r="E1" s="9" t="s">
        <v>42</v>
      </c>
    </row>
    <row r="2">
      <c r="A2" s="9" t="s">
        <v>42</v>
      </c>
      <c r="B2" s="9" t="s">
        <v>42</v>
      </c>
      <c r="C2" s="9" t="s">
        <v>42</v>
      </c>
      <c r="D2" s="9" t="s">
        <v>42</v>
      </c>
      <c r="E2" s="9" t="s">
        <v>42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131</v>
      </c>
      <c r="D7" s="17" t="s">
        <v>214</v>
      </c>
      <c r="E7" s="17">
        <v>1</v>
      </c>
    </row>
    <row r="8">
      <c r="A8" s="17" t="s">
        <v>179</v>
      </c>
      <c r="B8" s="17" t="s">
        <v>140</v>
      </c>
      <c r="C8" s="17" t="s">
        <v>131</v>
      </c>
      <c r="D8" s="17" t="s">
        <v>215</v>
      </c>
      <c r="E8" s="17">
        <v>1</v>
      </c>
    </row>
    <row r="9">
      <c r="A9" s="17" t="s">
        <v>179</v>
      </c>
      <c r="B9" s="17" t="s">
        <v>140</v>
      </c>
      <c r="C9" s="17" t="s">
        <v>131</v>
      </c>
      <c r="D9" s="17" t="s">
        <v>216</v>
      </c>
      <c r="E9" s="17">
        <v>1</v>
      </c>
    </row>
    <row r="10">
      <c r="A10" s="17" t="s">
        <v>179</v>
      </c>
      <c r="B10" s="17" t="s">
        <v>140</v>
      </c>
      <c r="C10" s="17" t="s">
        <v>131</v>
      </c>
      <c r="D10" s="17" t="s">
        <v>217</v>
      </c>
      <c r="E10" s="17">
        <v>1</v>
      </c>
    </row>
    <row r="11">
      <c r="A11" s="17" t="s">
        <v>179</v>
      </c>
      <c r="B11" s="17" t="s">
        <v>140</v>
      </c>
      <c r="C11" s="17" t="s">
        <v>131</v>
      </c>
      <c r="D11" s="17" t="s">
        <v>218</v>
      </c>
      <c r="E11" s="17">
        <v>1</v>
      </c>
    </row>
    <row r="12">
      <c r="A12" s="17" t="s">
        <v>179</v>
      </c>
      <c r="B12" s="17" t="s">
        <v>140</v>
      </c>
      <c r="C12" s="17" t="s">
        <v>131</v>
      </c>
      <c r="D12" s="17" t="s">
        <v>219</v>
      </c>
      <c r="E12" s="17">
        <v>1</v>
      </c>
    </row>
    <row r="13">
      <c r="A13" s="17" t="s">
        <v>179</v>
      </c>
      <c r="B13" s="17" t="s">
        <v>140</v>
      </c>
      <c r="C13" s="17" t="s">
        <v>131</v>
      </c>
      <c r="D13" s="17" t="s">
        <v>220</v>
      </c>
      <c r="E13" s="17">
        <v>1</v>
      </c>
    </row>
    <row r="14">
      <c r="A14" s="17" t="s">
        <v>179</v>
      </c>
      <c r="B14" s="17" t="s">
        <v>140</v>
      </c>
      <c r="C14" s="17" t="s">
        <v>131</v>
      </c>
      <c r="D14" s="17" t="s">
        <v>221</v>
      </c>
      <c r="E14" s="17">
        <v>1</v>
      </c>
    </row>
    <row r="15">
      <c r="A15" s="17" t="s">
        <v>179</v>
      </c>
      <c r="B15" s="17" t="s">
        <v>140</v>
      </c>
      <c r="C15" s="17" t="s">
        <v>131</v>
      </c>
      <c r="D15" s="17" t="s">
        <v>222</v>
      </c>
      <c r="E15" s="17">
        <v>1</v>
      </c>
    </row>
    <row r="16">
      <c r="A16" s="17" t="s">
        <v>179</v>
      </c>
      <c r="B16" s="17" t="s">
        <v>140</v>
      </c>
      <c r="C16" s="17" t="s">
        <v>131</v>
      </c>
      <c r="D16" s="17" t="s">
        <v>223</v>
      </c>
      <c r="E16" s="17">
        <v>1</v>
      </c>
    </row>
    <row r="17">
      <c r="A17" s="17" t="s">
        <v>179</v>
      </c>
      <c r="B17" s="17" t="s">
        <v>140</v>
      </c>
      <c r="C17" s="17" t="s">
        <v>131</v>
      </c>
      <c r="D17" s="17" t="s">
        <v>224</v>
      </c>
      <c r="E17" s="17">
        <v>1</v>
      </c>
    </row>
    <row r="18">
      <c r="A18" s="1" t="s">
        <v>113</v>
      </c>
      <c r="B18" s="1" t="s">
        <v>113</v>
      </c>
      <c r="C18" s="1">
        <f>SUBTOTAL(103,Elements14_81[Elemento])</f>
      </c>
      <c r="D18" s="1" t="s">
        <v>113</v>
      </c>
      <c r="E18" s="1">
        <f>SUBTOTAL(109,Elements14_81[Totais:])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6.xml><?xml version="1.0" encoding="utf-8"?>
<worksheet xmlns:r="http://schemas.openxmlformats.org/officeDocument/2006/relationships" xmlns="http://schemas.openxmlformats.org/spreadsheetml/2006/main">
  <dimension ref="A1:E1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46</v>
      </c>
      <c r="B1" s="9" t="s">
        <v>46</v>
      </c>
      <c r="C1" s="9" t="s">
        <v>46</v>
      </c>
      <c r="D1" s="9" t="s">
        <v>46</v>
      </c>
      <c r="E1" s="9" t="s">
        <v>46</v>
      </c>
    </row>
    <row r="2">
      <c r="A2" s="9" t="s">
        <v>46</v>
      </c>
      <c r="B2" s="9" t="s">
        <v>46</v>
      </c>
      <c r="C2" s="9" t="s">
        <v>46</v>
      </c>
      <c r="D2" s="9" t="s">
        <v>46</v>
      </c>
      <c r="E2" s="9" t="s">
        <v>46</v>
      </c>
    </row>
    <row r="4">
      <c r="A4" s="18" t="s">
        <v>136</v>
      </c>
      <c r="B4" s="18" t="s">
        <v>136</v>
      </c>
      <c r="C4" s="18" t="s">
        <v>136</v>
      </c>
      <c r="D4" s="18" t="s">
        <v>136</v>
      </c>
      <c r="E4" s="18" t="s">
        <v>136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225</v>
      </c>
      <c r="E7" s="17">
        <v>1</v>
      </c>
    </row>
    <row r="8">
      <c r="A8" s="17" t="s">
        <v>179</v>
      </c>
      <c r="B8" s="17" t="s">
        <v>140</v>
      </c>
      <c r="C8" s="17" t="s">
        <v>120</v>
      </c>
      <c r="D8" s="17" t="s">
        <v>226</v>
      </c>
      <c r="E8" s="17">
        <v>1</v>
      </c>
    </row>
    <row r="9">
      <c r="A9" s="17" t="s">
        <v>179</v>
      </c>
      <c r="B9" s="17" t="s">
        <v>140</v>
      </c>
      <c r="C9" s="17" t="s">
        <v>120</v>
      </c>
      <c r="D9" s="17" t="s">
        <v>227</v>
      </c>
      <c r="E9" s="17">
        <v>1</v>
      </c>
    </row>
    <row r="10">
      <c r="A10" s="17" t="s">
        <v>179</v>
      </c>
      <c r="B10" s="17" t="s">
        <v>140</v>
      </c>
      <c r="C10" s="17" t="s">
        <v>120</v>
      </c>
      <c r="D10" s="17" t="s">
        <v>228</v>
      </c>
      <c r="E10" s="17">
        <v>1</v>
      </c>
    </row>
    <row r="11">
      <c r="A11" s="17" t="s">
        <v>179</v>
      </c>
      <c r="B11" s="17" t="s">
        <v>140</v>
      </c>
      <c r="C11" s="17" t="s">
        <v>120</v>
      </c>
      <c r="D11" s="17" t="s">
        <v>229</v>
      </c>
      <c r="E11" s="17">
        <v>1</v>
      </c>
    </row>
    <row r="12">
      <c r="A12" s="17" t="s">
        <v>179</v>
      </c>
      <c r="B12" s="17" t="s">
        <v>140</v>
      </c>
      <c r="C12" s="17" t="s">
        <v>120</v>
      </c>
      <c r="D12" s="17" t="s">
        <v>230</v>
      </c>
      <c r="E12" s="17">
        <v>1</v>
      </c>
    </row>
    <row r="13">
      <c r="A13" s="17" t="s">
        <v>179</v>
      </c>
      <c r="B13" s="17" t="s">
        <v>140</v>
      </c>
      <c r="C13" s="17" t="s">
        <v>120</v>
      </c>
      <c r="D13" s="17" t="s">
        <v>231</v>
      </c>
      <c r="E13" s="17">
        <v>1</v>
      </c>
    </row>
    <row r="14">
      <c r="A14" s="17" t="s">
        <v>179</v>
      </c>
      <c r="B14" s="17" t="s">
        <v>140</v>
      </c>
      <c r="C14" s="17" t="s">
        <v>120</v>
      </c>
      <c r="D14" s="17" t="s">
        <v>232</v>
      </c>
      <c r="E14" s="17">
        <v>1</v>
      </c>
    </row>
    <row r="15">
      <c r="A15" s="17" t="s">
        <v>179</v>
      </c>
      <c r="B15" s="17" t="s">
        <v>140</v>
      </c>
      <c r="C15" s="17" t="s">
        <v>120</v>
      </c>
      <c r="D15" s="17" t="s">
        <v>233</v>
      </c>
      <c r="E15" s="17">
        <v>1</v>
      </c>
    </row>
    <row r="16">
      <c r="A16" s="17" t="s">
        <v>179</v>
      </c>
      <c r="B16" s="17" t="s">
        <v>140</v>
      </c>
      <c r="C16" s="17" t="s">
        <v>120</v>
      </c>
      <c r="D16" s="17" t="s">
        <v>234</v>
      </c>
      <c r="E16" s="17">
        <v>1</v>
      </c>
    </row>
    <row r="17">
      <c r="A17" s="17" t="s">
        <v>179</v>
      </c>
      <c r="B17" s="17" t="s">
        <v>140</v>
      </c>
      <c r="C17" s="17" t="s">
        <v>120</v>
      </c>
      <c r="D17" s="17" t="s">
        <v>235</v>
      </c>
      <c r="E17" s="17">
        <v>1</v>
      </c>
    </row>
    <row r="18">
      <c r="A18" s="1" t="s">
        <v>113</v>
      </c>
      <c r="B18" s="1" t="s">
        <v>113</v>
      </c>
      <c r="C18" s="1">
        <f>SUBTOTAL(103,Elements14_91[Elemento])</f>
      </c>
      <c r="D18" s="1" t="s">
        <v>113</v>
      </c>
      <c r="E18" s="1">
        <f>SUBTOTAL(109,Elements14_91[Totais:])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7.xml><?xml version="1.0" encoding="utf-8"?>
<worksheet xmlns:r="http://schemas.openxmlformats.org/officeDocument/2006/relationships" xmlns="http://schemas.openxmlformats.org/spreadsheetml/2006/main">
  <dimension ref="A1:E3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49</v>
      </c>
      <c r="B1" s="9" t="s">
        <v>49</v>
      </c>
      <c r="C1" s="9" t="s">
        <v>49</v>
      </c>
      <c r="D1" s="9" t="s">
        <v>49</v>
      </c>
      <c r="E1" s="9" t="s">
        <v>49</v>
      </c>
    </row>
    <row r="2">
      <c r="A2" s="9" t="s">
        <v>49</v>
      </c>
      <c r="B2" s="9" t="s">
        <v>49</v>
      </c>
      <c r="C2" s="9" t="s">
        <v>49</v>
      </c>
      <c r="D2" s="9" t="s">
        <v>49</v>
      </c>
      <c r="E2" s="9" t="s">
        <v>49</v>
      </c>
    </row>
    <row r="4">
      <c r="A4" s="18" t="s">
        <v>143</v>
      </c>
      <c r="B4" s="18" t="s">
        <v>143</v>
      </c>
      <c r="C4" s="18" t="s">
        <v>143</v>
      </c>
      <c r="D4" s="18" t="s">
        <v>143</v>
      </c>
      <c r="E4" s="18" t="s">
        <v>143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145</v>
      </c>
      <c r="D7" s="17" t="s">
        <v>236</v>
      </c>
      <c r="E7" s="17">
        <v>1</v>
      </c>
    </row>
    <row r="8">
      <c r="A8" s="17" t="s">
        <v>179</v>
      </c>
      <c r="B8" s="17" t="s">
        <v>140</v>
      </c>
      <c r="C8" s="17" t="s">
        <v>145</v>
      </c>
      <c r="D8" s="17" t="s">
        <v>237</v>
      </c>
      <c r="E8" s="17">
        <v>1</v>
      </c>
    </row>
    <row r="9">
      <c r="A9" s="17" t="s">
        <v>179</v>
      </c>
      <c r="B9" s="17" t="s">
        <v>140</v>
      </c>
      <c r="C9" s="17" t="s">
        <v>145</v>
      </c>
      <c r="D9" s="17" t="s">
        <v>238</v>
      </c>
      <c r="E9" s="17">
        <v>1</v>
      </c>
    </row>
    <row r="10">
      <c r="A10" s="17" t="s">
        <v>179</v>
      </c>
      <c r="B10" s="17" t="s">
        <v>140</v>
      </c>
      <c r="C10" s="17" t="s">
        <v>145</v>
      </c>
      <c r="D10" s="17" t="s">
        <v>239</v>
      </c>
      <c r="E10" s="17">
        <v>1</v>
      </c>
    </row>
    <row r="11">
      <c r="A11" s="17" t="s">
        <v>179</v>
      </c>
      <c r="B11" s="17" t="s">
        <v>140</v>
      </c>
      <c r="C11" s="17" t="s">
        <v>145</v>
      </c>
      <c r="D11" s="17" t="s">
        <v>240</v>
      </c>
      <c r="E11" s="17">
        <v>1</v>
      </c>
    </row>
    <row r="12">
      <c r="A12" s="17" t="s">
        <v>179</v>
      </c>
      <c r="B12" s="17" t="s">
        <v>140</v>
      </c>
      <c r="C12" s="17" t="s">
        <v>145</v>
      </c>
      <c r="D12" s="17" t="s">
        <v>241</v>
      </c>
      <c r="E12" s="17">
        <v>1</v>
      </c>
    </row>
    <row r="13">
      <c r="A13" s="17" t="s">
        <v>179</v>
      </c>
      <c r="B13" s="17" t="s">
        <v>140</v>
      </c>
      <c r="C13" s="17" t="s">
        <v>145</v>
      </c>
      <c r="D13" s="17" t="s">
        <v>242</v>
      </c>
      <c r="E13" s="17">
        <v>1</v>
      </c>
    </row>
    <row r="14">
      <c r="A14" s="17" t="s">
        <v>179</v>
      </c>
      <c r="B14" s="17" t="s">
        <v>140</v>
      </c>
      <c r="C14" s="17" t="s">
        <v>145</v>
      </c>
      <c r="D14" s="17" t="s">
        <v>243</v>
      </c>
      <c r="E14" s="17">
        <v>1</v>
      </c>
    </row>
    <row r="15">
      <c r="A15" s="17" t="s">
        <v>179</v>
      </c>
      <c r="B15" s="17" t="s">
        <v>140</v>
      </c>
      <c r="C15" s="17" t="s">
        <v>145</v>
      </c>
      <c r="D15" s="17" t="s">
        <v>244</v>
      </c>
      <c r="E15" s="17">
        <v>1</v>
      </c>
    </row>
    <row r="16">
      <c r="A16" s="17" t="s">
        <v>179</v>
      </c>
      <c r="B16" s="17" t="s">
        <v>140</v>
      </c>
      <c r="C16" s="17" t="s">
        <v>145</v>
      </c>
      <c r="D16" s="17" t="s">
        <v>245</v>
      </c>
      <c r="E16" s="17">
        <v>1</v>
      </c>
    </row>
    <row r="17">
      <c r="A17" s="17" t="s">
        <v>179</v>
      </c>
      <c r="B17" s="17" t="s">
        <v>140</v>
      </c>
      <c r="C17" s="17" t="s">
        <v>145</v>
      </c>
      <c r="D17" s="17" t="s">
        <v>246</v>
      </c>
      <c r="E17" s="17">
        <v>1</v>
      </c>
    </row>
    <row r="18">
      <c r="A18" s="17" t="s">
        <v>179</v>
      </c>
      <c r="B18" s="17" t="s">
        <v>140</v>
      </c>
      <c r="C18" s="17" t="s">
        <v>145</v>
      </c>
      <c r="D18" s="17" t="s">
        <v>247</v>
      </c>
      <c r="E18" s="17">
        <v>1</v>
      </c>
    </row>
    <row r="19">
      <c r="A19" s="17" t="s">
        <v>179</v>
      </c>
      <c r="B19" s="17" t="s">
        <v>140</v>
      </c>
      <c r="C19" s="17" t="s">
        <v>145</v>
      </c>
      <c r="D19" s="17" t="s">
        <v>248</v>
      </c>
      <c r="E19" s="17">
        <v>1</v>
      </c>
    </row>
    <row r="20">
      <c r="A20" s="17" t="s">
        <v>179</v>
      </c>
      <c r="B20" s="17" t="s">
        <v>140</v>
      </c>
      <c r="C20" s="17" t="s">
        <v>145</v>
      </c>
      <c r="D20" s="17" t="s">
        <v>249</v>
      </c>
      <c r="E20" s="17">
        <v>1</v>
      </c>
    </row>
    <row r="21">
      <c r="A21" s="17" t="s">
        <v>179</v>
      </c>
      <c r="B21" s="17" t="s">
        <v>140</v>
      </c>
      <c r="C21" s="17" t="s">
        <v>145</v>
      </c>
      <c r="D21" s="17" t="s">
        <v>250</v>
      </c>
      <c r="E21" s="17">
        <v>1</v>
      </c>
    </row>
    <row r="22">
      <c r="A22" s="17" t="s">
        <v>179</v>
      </c>
      <c r="B22" s="17" t="s">
        <v>140</v>
      </c>
      <c r="C22" s="17" t="s">
        <v>145</v>
      </c>
      <c r="D22" s="17" t="s">
        <v>251</v>
      </c>
      <c r="E22" s="17">
        <v>1</v>
      </c>
    </row>
    <row r="23">
      <c r="A23" s="17" t="s">
        <v>179</v>
      </c>
      <c r="B23" s="17" t="s">
        <v>140</v>
      </c>
      <c r="C23" s="17" t="s">
        <v>145</v>
      </c>
      <c r="D23" s="17" t="s">
        <v>252</v>
      </c>
      <c r="E23" s="17">
        <v>1</v>
      </c>
    </row>
    <row r="24">
      <c r="A24" s="17" t="s">
        <v>179</v>
      </c>
      <c r="B24" s="17" t="s">
        <v>140</v>
      </c>
      <c r="C24" s="17" t="s">
        <v>145</v>
      </c>
      <c r="D24" s="17" t="s">
        <v>253</v>
      </c>
      <c r="E24" s="17">
        <v>1</v>
      </c>
    </row>
    <row r="25">
      <c r="A25" s="17" t="s">
        <v>179</v>
      </c>
      <c r="B25" s="17" t="s">
        <v>140</v>
      </c>
      <c r="C25" s="17" t="s">
        <v>145</v>
      </c>
      <c r="D25" s="17" t="s">
        <v>254</v>
      </c>
      <c r="E25" s="17">
        <v>1</v>
      </c>
    </row>
    <row r="26">
      <c r="A26" s="17" t="s">
        <v>179</v>
      </c>
      <c r="B26" s="17" t="s">
        <v>140</v>
      </c>
      <c r="C26" s="17" t="s">
        <v>145</v>
      </c>
      <c r="D26" s="17" t="s">
        <v>255</v>
      </c>
      <c r="E26" s="17">
        <v>1</v>
      </c>
    </row>
    <row r="27">
      <c r="A27" s="17" t="s">
        <v>179</v>
      </c>
      <c r="B27" s="17" t="s">
        <v>140</v>
      </c>
      <c r="C27" s="17" t="s">
        <v>145</v>
      </c>
      <c r="D27" s="17" t="s">
        <v>256</v>
      </c>
      <c r="E27" s="17">
        <v>1</v>
      </c>
    </row>
    <row r="28">
      <c r="A28" s="17" t="s">
        <v>179</v>
      </c>
      <c r="B28" s="17" t="s">
        <v>140</v>
      </c>
      <c r="C28" s="17" t="s">
        <v>145</v>
      </c>
      <c r="D28" s="17" t="s">
        <v>257</v>
      </c>
      <c r="E28" s="17">
        <v>1</v>
      </c>
    </row>
    <row r="29">
      <c r="A29" s="17" t="s">
        <v>179</v>
      </c>
      <c r="B29" s="17" t="s">
        <v>140</v>
      </c>
      <c r="C29" s="17" t="s">
        <v>145</v>
      </c>
      <c r="D29" s="17" t="s">
        <v>258</v>
      </c>
      <c r="E29" s="17">
        <v>1</v>
      </c>
    </row>
    <row r="30">
      <c r="A30" s="17" t="s">
        <v>179</v>
      </c>
      <c r="B30" s="17" t="s">
        <v>140</v>
      </c>
      <c r="C30" s="17" t="s">
        <v>145</v>
      </c>
      <c r="D30" s="17" t="s">
        <v>259</v>
      </c>
      <c r="E30" s="17">
        <v>1</v>
      </c>
    </row>
    <row r="31">
      <c r="A31" s="1" t="s">
        <v>113</v>
      </c>
      <c r="B31" s="1" t="s">
        <v>113</v>
      </c>
      <c r="C31" s="1">
        <f>SUBTOTAL(103,Elements14_101[Elemento])</f>
      </c>
      <c r="D31" s="1" t="s">
        <v>113</v>
      </c>
      <c r="E31" s="1">
        <f>SUBTOTAL(109,Elements14_101[Totais:])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8.xml><?xml version="1.0" encoding="utf-8"?>
<worksheet xmlns:r="http://schemas.openxmlformats.org/officeDocument/2006/relationships" xmlns="http://schemas.openxmlformats.org/spreadsheetml/2006/main">
  <dimension ref="A1:E6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53</v>
      </c>
      <c r="B1" s="9" t="s">
        <v>53</v>
      </c>
      <c r="C1" s="9" t="s">
        <v>53</v>
      </c>
      <c r="D1" s="9" t="s">
        <v>53</v>
      </c>
      <c r="E1" s="9" t="s">
        <v>53</v>
      </c>
    </row>
    <row r="2">
      <c r="A2" s="9" t="s">
        <v>53</v>
      </c>
      <c r="B2" s="9" t="s">
        <v>53</v>
      </c>
      <c r="C2" s="9" t="s">
        <v>53</v>
      </c>
      <c r="D2" s="9" t="s">
        <v>53</v>
      </c>
      <c r="E2" s="9" t="s">
        <v>53</v>
      </c>
    </row>
    <row r="4">
      <c r="A4" s="18" t="s">
        <v>143</v>
      </c>
      <c r="B4" s="18" t="s">
        <v>143</v>
      </c>
      <c r="C4" s="18" t="s">
        <v>143</v>
      </c>
      <c r="D4" s="18" t="s">
        <v>143</v>
      </c>
      <c r="E4" s="18" t="s">
        <v>143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147</v>
      </c>
      <c r="D7" s="17" t="s">
        <v>260</v>
      </c>
      <c r="E7" s="17">
        <v>1</v>
      </c>
    </row>
    <row r="8">
      <c r="A8" s="17" t="s">
        <v>179</v>
      </c>
      <c r="B8" s="17" t="s">
        <v>140</v>
      </c>
      <c r="C8" s="17" t="s">
        <v>147</v>
      </c>
      <c r="D8" s="17" t="s">
        <v>261</v>
      </c>
      <c r="E8" s="17">
        <v>1</v>
      </c>
    </row>
    <row r="9">
      <c r="A9" s="17" t="s">
        <v>179</v>
      </c>
      <c r="B9" s="17" t="s">
        <v>140</v>
      </c>
      <c r="C9" s="17" t="s">
        <v>147</v>
      </c>
      <c r="D9" s="17" t="s">
        <v>262</v>
      </c>
      <c r="E9" s="17">
        <v>1</v>
      </c>
    </row>
    <row r="10">
      <c r="A10" s="17" t="s">
        <v>179</v>
      </c>
      <c r="B10" s="17" t="s">
        <v>140</v>
      </c>
      <c r="C10" s="17" t="s">
        <v>147</v>
      </c>
      <c r="D10" s="17" t="s">
        <v>263</v>
      </c>
      <c r="E10" s="17">
        <v>1</v>
      </c>
    </row>
    <row r="11">
      <c r="A11" s="17" t="s">
        <v>179</v>
      </c>
      <c r="B11" s="17" t="s">
        <v>140</v>
      </c>
      <c r="C11" s="17" t="s">
        <v>147</v>
      </c>
      <c r="D11" s="17" t="s">
        <v>264</v>
      </c>
      <c r="E11" s="17">
        <v>1</v>
      </c>
    </row>
    <row r="12">
      <c r="A12" s="17" t="s">
        <v>179</v>
      </c>
      <c r="B12" s="17" t="s">
        <v>140</v>
      </c>
      <c r="C12" s="17" t="s">
        <v>147</v>
      </c>
      <c r="D12" s="17" t="s">
        <v>265</v>
      </c>
      <c r="E12" s="17">
        <v>1</v>
      </c>
    </row>
    <row r="13">
      <c r="A13" s="17" t="s">
        <v>179</v>
      </c>
      <c r="B13" s="17" t="s">
        <v>140</v>
      </c>
      <c r="C13" s="17" t="s">
        <v>147</v>
      </c>
      <c r="D13" s="17" t="s">
        <v>266</v>
      </c>
      <c r="E13" s="17">
        <v>1</v>
      </c>
    </row>
    <row r="14">
      <c r="A14" s="17" t="s">
        <v>179</v>
      </c>
      <c r="B14" s="17" t="s">
        <v>140</v>
      </c>
      <c r="C14" s="17" t="s">
        <v>147</v>
      </c>
      <c r="D14" s="17" t="s">
        <v>267</v>
      </c>
      <c r="E14" s="17">
        <v>1</v>
      </c>
    </row>
    <row r="15">
      <c r="A15" s="17" t="s">
        <v>179</v>
      </c>
      <c r="B15" s="17" t="s">
        <v>140</v>
      </c>
      <c r="C15" s="17" t="s">
        <v>147</v>
      </c>
      <c r="D15" s="17" t="s">
        <v>268</v>
      </c>
      <c r="E15" s="17">
        <v>1</v>
      </c>
    </row>
    <row r="16">
      <c r="A16" s="17" t="s">
        <v>179</v>
      </c>
      <c r="B16" s="17" t="s">
        <v>140</v>
      </c>
      <c r="C16" s="17" t="s">
        <v>147</v>
      </c>
      <c r="D16" s="17" t="s">
        <v>269</v>
      </c>
      <c r="E16" s="17">
        <v>1</v>
      </c>
    </row>
    <row r="17">
      <c r="A17" s="17" t="s">
        <v>179</v>
      </c>
      <c r="B17" s="17" t="s">
        <v>140</v>
      </c>
      <c r="C17" s="17" t="s">
        <v>147</v>
      </c>
      <c r="D17" s="17" t="s">
        <v>270</v>
      </c>
      <c r="E17" s="17">
        <v>1</v>
      </c>
    </row>
    <row r="18">
      <c r="A18" s="17" t="s">
        <v>179</v>
      </c>
      <c r="B18" s="17" t="s">
        <v>140</v>
      </c>
      <c r="C18" s="17" t="s">
        <v>147</v>
      </c>
      <c r="D18" s="17" t="s">
        <v>271</v>
      </c>
      <c r="E18" s="17">
        <v>1</v>
      </c>
    </row>
    <row r="19">
      <c r="A19" s="17" t="s">
        <v>179</v>
      </c>
      <c r="B19" s="17" t="s">
        <v>140</v>
      </c>
      <c r="C19" s="17" t="s">
        <v>147</v>
      </c>
      <c r="D19" s="17" t="s">
        <v>272</v>
      </c>
      <c r="E19" s="17">
        <v>1</v>
      </c>
    </row>
    <row r="20">
      <c r="A20" s="17" t="s">
        <v>179</v>
      </c>
      <c r="B20" s="17" t="s">
        <v>140</v>
      </c>
      <c r="C20" s="17" t="s">
        <v>147</v>
      </c>
      <c r="D20" s="17" t="s">
        <v>273</v>
      </c>
      <c r="E20" s="17">
        <v>1</v>
      </c>
    </row>
    <row r="21">
      <c r="A21" s="17" t="s">
        <v>179</v>
      </c>
      <c r="B21" s="17" t="s">
        <v>140</v>
      </c>
      <c r="C21" s="17" t="s">
        <v>147</v>
      </c>
      <c r="D21" s="17" t="s">
        <v>274</v>
      </c>
      <c r="E21" s="17">
        <v>1</v>
      </c>
    </row>
    <row r="22">
      <c r="A22" s="17" t="s">
        <v>179</v>
      </c>
      <c r="B22" s="17" t="s">
        <v>140</v>
      </c>
      <c r="C22" s="17" t="s">
        <v>147</v>
      </c>
      <c r="D22" s="17" t="s">
        <v>275</v>
      </c>
      <c r="E22" s="17">
        <v>1</v>
      </c>
    </row>
    <row r="23">
      <c r="A23" s="17" t="s">
        <v>179</v>
      </c>
      <c r="B23" s="17" t="s">
        <v>140</v>
      </c>
      <c r="C23" s="17" t="s">
        <v>147</v>
      </c>
      <c r="D23" s="17" t="s">
        <v>276</v>
      </c>
      <c r="E23" s="17">
        <v>1</v>
      </c>
    </row>
    <row r="24">
      <c r="A24" s="17" t="s">
        <v>179</v>
      </c>
      <c r="B24" s="17" t="s">
        <v>140</v>
      </c>
      <c r="C24" s="17" t="s">
        <v>147</v>
      </c>
      <c r="D24" s="17" t="s">
        <v>277</v>
      </c>
      <c r="E24" s="17">
        <v>1</v>
      </c>
    </row>
    <row r="25">
      <c r="A25" s="17" t="s">
        <v>179</v>
      </c>
      <c r="B25" s="17" t="s">
        <v>140</v>
      </c>
      <c r="C25" s="17" t="s">
        <v>147</v>
      </c>
      <c r="D25" s="17" t="s">
        <v>278</v>
      </c>
      <c r="E25" s="17">
        <v>1</v>
      </c>
    </row>
    <row r="26">
      <c r="A26" s="17" t="s">
        <v>179</v>
      </c>
      <c r="B26" s="17" t="s">
        <v>140</v>
      </c>
      <c r="C26" s="17" t="s">
        <v>147</v>
      </c>
      <c r="D26" s="17" t="s">
        <v>279</v>
      </c>
      <c r="E26" s="17">
        <v>1</v>
      </c>
    </row>
    <row r="27">
      <c r="A27" s="17" t="s">
        <v>179</v>
      </c>
      <c r="B27" s="17" t="s">
        <v>140</v>
      </c>
      <c r="C27" s="17" t="s">
        <v>147</v>
      </c>
      <c r="D27" s="17" t="s">
        <v>280</v>
      </c>
      <c r="E27" s="17">
        <v>1</v>
      </c>
    </row>
    <row r="28">
      <c r="A28" s="17" t="s">
        <v>179</v>
      </c>
      <c r="B28" s="17" t="s">
        <v>140</v>
      </c>
      <c r="C28" s="17" t="s">
        <v>147</v>
      </c>
      <c r="D28" s="17" t="s">
        <v>281</v>
      </c>
      <c r="E28" s="17">
        <v>1</v>
      </c>
    </row>
    <row r="29">
      <c r="A29" s="17" t="s">
        <v>179</v>
      </c>
      <c r="B29" s="17" t="s">
        <v>140</v>
      </c>
      <c r="C29" s="17" t="s">
        <v>147</v>
      </c>
      <c r="D29" s="17" t="s">
        <v>282</v>
      </c>
      <c r="E29" s="17">
        <v>1</v>
      </c>
    </row>
    <row r="30">
      <c r="A30" s="17" t="s">
        <v>179</v>
      </c>
      <c r="B30" s="17" t="s">
        <v>140</v>
      </c>
      <c r="C30" s="17" t="s">
        <v>147</v>
      </c>
      <c r="D30" s="17" t="s">
        <v>283</v>
      </c>
      <c r="E30" s="17">
        <v>1</v>
      </c>
    </row>
    <row r="31">
      <c r="A31" s="17" t="s">
        <v>179</v>
      </c>
      <c r="B31" s="17" t="s">
        <v>140</v>
      </c>
      <c r="C31" s="17" t="s">
        <v>147</v>
      </c>
      <c r="D31" s="17" t="s">
        <v>284</v>
      </c>
      <c r="E31" s="17">
        <v>1</v>
      </c>
    </row>
    <row r="32">
      <c r="A32" s="17" t="s">
        <v>179</v>
      </c>
      <c r="B32" s="17" t="s">
        <v>140</v>
      </c>
      <c r="C32" s="17" t="s">
        <v>147</v>
      </c>
      <c r="D32" s="17" t="s">
        <v>285</v>
      </c>
      <c r="E32" s="17">
        <v>1</v>
      </c>
    </row>
    <row r="33">
      <c r="A33" s="17" t="s">
        <v>179</v>
      </c>
      <c r="B33" s="17" t="s">
        <v>140</v>
      </c>
      <c r="C33" s="17" t="s">
        <v>147</v>
      </c>
      <c r="D33" s="17" t="s">
        <v>286</v>
      </c>
      <c r="E33" s="17">
        <v>1</v>
      </c>
    </row>
    <row r="34">
      <c r="A34" s="17" t="s">
        <v>179</v>
      </c>
      <c r="B34" s="17" t="s">
        <v>140</v>
      </c>
      <c r="C34" s="17" t="s">
        <v>147</v>
      </c>
      <c r="D34" s="17" t="s">
        <v>287</v>
      </c>
      <c r="E34" s="17">
        <v>1</v>
      </c>
    </row>
    <row r="35">
      <c r="A35" s="17" t="s">
        <v>179</v>
      </c>
      <c r="B35" s="17" t="s">
        <v>140</v>
      </c>
      <c r="C35" s="17" t="s">
        <v>147</v>
      </c>
      <c r="D35" s="17" t="s">
        <v>288</v>
      </c>
      <c r="E35" s="17">
        <v>1</v>
      </c>
    </row>
    <row r="36">
      <c r="A36" s="17" t="s">
        <v>179</v>
      </c>
      <c r="B36" s="17" t="s">
        <v>140</v>
      </c>
      <c r="C36" s="17" t="s">
        <v>147</v>
      </c>
      <c r="D36" s="17" t="s">
        <v>289</v>
      </c>
      <c r="E36" s="17">
        <v>1</v>
      </c>
    </row>
    <row r="37">
      <c r="A37" s="17" t="s">
        <v>179</v>
      </c>
      <c r="B37" s="17" t="s">
        <v>140</v>
      </c>
      <c r="C37" s="17" t="s">
        <v>147</v>
      </c>
      <c r="D37" s="17" t="s">
        <v>290</v>
      </c>
      <c r="E37" s="17">
        <v>1</v>
      </c>
    </row>
    <row r="38">
      <c r="A38" s="17" t="s">
        <v>179</v>
      </c>
      <c r="B38" s="17" t="s">
        <v>140</v>
      </c>
      <c r="C38" s="17" t="s">
        <v>147</v>
      </c>
      <c r="D38" s="17" t="s">
        <v>291</v>
      </c>
      <c r="E38" s="17">
        <v>1</v>
      </c>
    </row>
    <row r="39">
      <c r="A39" s="17" t="s">
        <v>179</v>
      </c>
      <c r="B39" s="17" t="s">
        <v>140</v>
      </c>
      <c r="C39" s="17" t="s">
        <v>147</v>
      </c>
      <c r="D39" s="17" t="s">
        <v>292</v>
      </c>
      <c r="E39" s="17">
        <v>1</v>
      </c>
    </row>
    <row r="40">
      <c r="A40" s="17" t="s">
        <v>179</v>
      </c>
      <c r="B40" s="17" t="s">
        <v>140</v>
      </c>
      <c r="C40" s="17" t="s">
        <v>147</v>
      </c>
      <c r="D40" s="17" t="s">
        <v>293</v>
      </c>
      <c r="E40" s="17">
        <v>1</v>
      </c>
    </row>
    <row r="41">
      <c r="A41" s="17" t="s">
        <v>179</v>
      </c>
      <c r="B41" s="17" t="s">
        <v>140</v>
      </c>
      <c r="C41" s="17" t="s">
        <v>147</v>
      </c>
      <c r="D41" s="17" t="s">
        <v>294</v>
      </c>
      <c r="E41" s="17">
        <v>1</v>
      </c>
    </row>
    <row r="42">
      <c r="A42" s="17" t="s">
        <v>179</v>
      </c>
      <c r="B42" s="17" t="s">
        <v>140</v>
      </c>
      <c r="C42" s="17" t="s">
        <v>147</v>
      </c>
      <c r="D42" s="17" t="s">
        <v>295</v>
      </c>
      <c r="E42" s="17">
        <v>1</v>
      </c>
    </row>
    <row r="43">
      <c r="A43" s="17" t="s">
        <v>179</v>
      </c>
      <c r="B43" s="17" t="s">
        <v>140</v>
      </c>
      <c r="C43" s="17" t="s">
        <v>147</v>
      </c>
      <c r="D43" s="17" t="s">
        <v>296</v>
      </c>
      <c r="E43" s="17">
        <v>1</v>
      </c>
    </row>
    <row r="44">
      <c r="A44" s="17" t="s">
        <v>179</v>
      </c>
      <c r="B44" s="17" t="s">
        <v>140</v>
      </c>
      <c r="C44" s="17" t="s">
        <v>147</v>
      </c>
      <c r="D44" s="17" t="s">
        <v>297</v>
      </c>
      <c r="E44" s="17">
        <v>1</v>
      </c>
    </row>
    <row r="45">
      <c r="A45" s="17" t="s">
        <v>179</v>
      </c>
      <c r="B45" s="17" t="s">
        <v>140</v>
      </c>
      <c r="C45" s="17" t="s">
        <v>147</v>
      </c>
      <c r="D45" s="17" t="s">
        <v>298</v>
      </c>
      <c r="E45" s="17">
        <v>1</v>
      </c>
    </row>
    <row r="46">
      <c r="A46" s="17" t="s">
        <v>179</v>
      </c>
      <c r="B46" s="17" t="s">
        <v>140</v>
      </c>
      <c r="C46" s="17" t="s">
        <v>147</v>
      </c>
      <c r="D46" s="17" t="s">
        <v>299</v>
      </c>
      <c r="E46" s="17">
        <v>1</v>
      </c>
    </row>
    <row r="47">
      <c r="A47" s="17" t="s">
        <v>179</v>
      </c>
      <c r="B47" s="17" t="s">
        <v>140</v>
      </c>
      <c r="C47" s="17" t="s">
        <v>147</v>
      </c>
      <c r="D47" s="17" t="s">
        <v>300</v>
      </c>
      <c r="E47" s="17">
        <v>1</v>
      </c>
    </row>
    <row r="48">
      <c r="A48" s="17" t="s">
        <v>179</v>
      </c>
      <c r="B48" s="17" t="s">
        <v>140</v>
      </c>
      <c r="C48" s="17" t="s">
        <v>147</v>
      </c>
      <c r="D48" s="17" t="s">
        <v>301</v>
      </c>
      <c r="E48" s="17">
        <v>1</v>
      </c>
    </row>
    <row r="49">
      <c r="A49" s="17" t="s">
        <v>179</v>
      </c>
      <c r="B49" s="17" t="s">
        <v>140</v>
      </c>
      <c r="C49" s="17" t="s">
        <v>147</v>
      </c>
      <c r="D49" s="17" t="s">
        <v>302</v>
      </c>
      <c r="E49" s="17">
        <v>1</v>
      </c>
    </row>
    <row r="50">
      <c r="A50" s="17" t="s">
        <v>179</v>
      </c>
      <c r="B50" s="17" t="s">
        <v>140</v>
      </c>
      <c r="C50" s="17" t="s">
        <v>147</v>
      </c>
      <c r="D50" s="17" t="s">
        <v>303</v>
      </c>
      <c r="E50" s="17">
        <v>1</v>
      </c>
    </row>
    <row r="51">
      <c r="A51" s="17" t="s">
        <v>179</v>
      </c>
      <c r="B51" s="17" t="s">
        <v>140</v>
      </c>
      <c r="C51" s="17" t="s">
        <v>147</v>
      </c>
      <c r="D51" s="17" t="s">
        <v>304</v>
      </c>
      <c r="E51" s="17">
        <v>1</v>
      </c>
    </row>
    <row r="52">
      <c r="A52" s="17" t="s">
        <v>179</v>
      </c>
      <c r="B52" s="17" t="s">
        <v>140</v>
      </c>
      <c r="C52" s="17" t="s">
        <v>147</v>
      </c>
      <c r="D52" s="17" t="s">
        <v>305</v>
      </c>
      <c r="E52" s="17">
        <v>1</v>
      </c>
    </row>
    <row r="53">
      <c r="A53" s="17" t="s">
        <v>179</v>
      </c>
      <c r="B53" s="17" t="s">
        <v>140</v>
      </c>
      <c r="C53" s="17" t="s">
        <v>147</v>
      </c>
      <c r="D53" s="17" t="s">
        <v>306</v>
      </c>
      <c r="E53" s="17">
        <v>1</v>
      </c>
    </row>
    <row r="54">
      <c r="A54" s="17" t="s">
        <v>179</v>
      </c>
      <c r="B54" s="17" t="s">
        <v>140</v>
      </c>
      <c r="C54" s="17" t="s">
        <v>147</v>
      </c>
      <c r="D54" s="17" t="s">
        <v>307</v>
      </c>
      <c r="E54" s="17">
        <v>1</v>
      </c>
    </row>
    <row r="55">
      <c r="A55" s="17" t="s">
        <v>179</v>
      </c>
      <c r="B55" s="17" t="s">
        <v>140</v>
      </c>
      <c r="C55" s="17" t="s">
        <v>147</v>
      </c>
      <c r="D55" s="17" t="s">
        <v>308</v>
      </c>
      <c r="E55" s="17">
        <v>1</v>
      </c>
    </row>
    <row r="56">
      <c r="A56" s="17" t="s">
        <v>179</v>
      </c>
      <c r="B56" s="17" t="s">
        <v>140</v>
      </c>
      <c r="C56" s="17" t="s">
        <v>147</v>
      </c>
      <c r="D56" s="17" t="s">
        <v>309</v>
      </c>
      <c r="E56" s="17">
        <v>1</v>
      </c>
    </row>
    <row r="57">
      <c r="A57" s="17" t="s">
        <v>179</v>
      </c>
      <c r="B57" s="17" t="s">
        <v>140</v>
      </c>
      <c r="C57" s="17" t="s">
        <v>147</v>
      </c>
      <c r="D57" s="17" t="s">
        <v>310</v>
      </c>
      <c r="E57" s="17">
        <v>1</v>
      </c>
    </row>
    <row r="58">
      <c r="A58" s="17" t="s">
        <v>179</v>
      </c>
      <c r="B58" s="17" t="s">
        <v>140</v>
      </c>
      <c r="C58" s="17" t="s">
        <v>147</v>
      </c>
      <c r="D58" s="17" t="s">
        <v>311</v>
      </c>
      <c r="E58" s="17">
        <v>1</v>
      </c>
    </row>
    <row r="59">
      <c r="A59" s="17" t="s">
        <v>179</v>
      </c>
      <c r="B59" s="17" t="s">
        <v>140</v>
      </c>
      <c r="C59" s="17" t="s">
        <v>147</v>
      </c>
      <c r="D59" s="17" t="s">
        <v>312</v>
      </c>
      <c r="E59" s="17">
        <v>1</v>
      </c>
    </row>
    <row r="60">
      <c r="A60" s="17" t="s">
        <v>179</v>
      </c>
      <c r="B60" s="17" t="s">
        <v>140</v>
      </c>
      <c r="C60" s="17" t="s">
        <v>147</v>
      </c>
      <c r="D60" s="17" t="s">
        <v>313</v>
      </c>
      <c r="E60" s="17">
        <v>1</v>
      </c>
    </row>
    <row r="61">
      <c r="A61" s="17" t="s">
        <v>179</v>
      </c>
      <c r="B61" s="17" t="s">
        <v>140</v>
      </c>
      <c r="C61" s="17" t="s">
        <v>147</v>
      </c>
      <c r="D61" s="17" t="s">
        <v>314</v>
      </c>
      <c r="E61" s="17">
        <v>1</v>
      </c>
    </row>
    <row r="62">
      <c r="A62" s="17" t="s">
        <v>179</v>
      </c>
      <c r="B62" s="17" t="s">
        <v>140</v>
      </c>
      <c r="C62" s="17" t="s">
        <v>147</v>
      </c>
      <c r="D62" s="17" t="s">
        <v>315</v>
      </c>
      <c r="E62" s="17">
        <v>1</v>
      </c>
    </row>
    <row r="63">
      <c r="A63" s="17" t="s">
        <v>179</v>
      </c>
      <c r="B63" s="17" t="s">
        <v>140</v>
      </c>
      <c r="C63" s="17" t="s">
        <v>147</v>
      </c>
      <c r="D63" s="17" t="s">
        <v>316</v>
      </c>
      <c r="E63" s="17">
        <v>1</v>
      </c>
    </row>
    <row r="64">
      <c r="A64" s="1" t="s">
        <v>113</v>
      </c>
      <c r="B64" s="1" t="s">
        <v>113</v>
      </c>
      <c r="C64" s="1">
        <f>SUBTOTAL(103,Elements14_111[Elemento])</f>
      </c>
      <c r="D64" s="1" t="s">
        <v>113</v>
      </c>
      <c r="E64" s="1">
        <f>SUBTOTAL(109,Elements14_111[Totais:])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9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57</v>
      </c>
      <c r="B1" s="9" t="s">
        <v>57</v>
      </c>
      <c r="C1" s="9" t="s">
        <v>57</v>
      </c>
      <c r="D1" s="9" t="s">
        <v>57</v>
      </c>
      <c r="E1" s="9" t="s">
        <v>57</v>
      </c>
    </row>
    <row r="2">
      <c r="A2" s="9" t="s">
        <v>57</v>
      </c>
      <c r="B2" s="9" t="s">
        <v>57</v>
      </c>
      <c r="C2" s="9" t="s">
        <v>57</v>
      </c>
      <c r="D2" s="9" t="s">
        <v>57</v>
      </c>
      <c r="E2" s="9" t="s">
        <v>57</v>
      </c>
    </row>
    <row r="4">
      <c r="A4" s="18" t="s">
        <v>143</v>
      </c>
      <c r="B4" s="18" t="s">
        <v>143</v>
      </c>
      <c r="C4" s="18" t="s">
        <v>143</v>
      </c>
      <c r="D4" s="18" t="s">
        <v>143</v>
      </c>
      <c r="E4" s="18" t="s">
        <v>143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148</v>
      </c>
      <c r="D7" s="17" t="s">
        <v>317</v>
      </c>
      <c r="E7" s="17">
        <v>1</v>
      </c>
    </row>
    <row r="8">
      <c r="A8" s="17" t="s">
        <v>179</v>
      </c>
      <c r="B8" s="17" t="s">
        <v>140</v>
      </c>
      <c r="C8" s="17" t="s">
        <v>148</v>
      </c>
      <c r="D8" s="17" t="s">
        <v>318</v>
      </c>
      <c r="E8" s="17">
        <v>1</v>
      </c>
    </row>
    <row r="9">
      <c r="A9" s="17" t="s">
        <v>179</v>
      </c>
      <c r="B9" s="17" t="s">
        <v>140</v>
      </c>
      <c r="C9" s="17" t="s">
        <v>148</v>
      </c>
      <c r="D9" s="17" t="s">
        <v>319</v>
      </c>
      <c r="E9" s="17">
        <v>1</v>
      </c>
    </row>
    <row r="10">
      <c r="A10" s="17" t="s">
        <v>179</v>
      </c>
      <c r="B10" s="17" t="s">
        <v>140</v>
      </c>
      <c r="C10" s="17" t="s">
        <v>148</v>
      </c>
      <c r="D10" s="17" t="s">
        <v>320</v>
      </c>
      <c r="E10" s="17">
        <v>1</v>
      </c>
    </row>
    <row r="11">
      <c r="A11" s="17" t="s">
        <v>179</v>
      </c>
      <c r="B11" s="17" t="s">
        <v>140</v>
      </c>
      <c r="C11" s="17" t="s">
        <v>148</v>
      </c>
      <c r="D11" s="17" t="s">
        <v>321</v>
      </c>
      <c r="E11" s="17">
        <v>1</v>
      </c>
    </row>
    <row r="12">
      <c r="A12" s="17" t="s">
        <v>179</v>
      </c>
      <c r="B12" s="17" t="s">
        <v>140</v>
      </c>
      <c r="C12" s="17" t="s">
        <v>148</v>
      </c>
      <c r="D12" s="17" t="s">
        <v>322</v>
      </c>
      <c r="E12" s="17">
        <v>1</v>
      </c>
    </row>
    <row r="13">
      <c r="A13" s="17" t="s">
        <v>179</v>
      </c>
      <c r="B13" s="17" t="s">
        <v>140</v>
      </c>
      <c r="C13" s="17" t="s">
        <v>148</v>
      </c>
      <c r="D13" s="17" t="s">
        <v>323</v>
      </c>
      <c r="E13" s="17">
        <v>1</v>
      </c>
    </row>
    <row r="14">
      <c r="A14" s="17" t="s">
        <v>179</v>
      </c>
      <c r="B14" s="17" t="s">
        <v>140</v>
      </c>
      <c r="C14" s="17" t="s">
        <v>148</v>
      </c>
      <c r="D14" s="17" t="s">
        <v>324</v>
      </c>
      <c r="E14" s="17">
        <v>1</v>
      </c>
    </row>
    <row r="15">
      <c r="A15" s="17" t="s">
        <v>179</v>
      </c>
      <c r="B15" s="17" t="s">
        <v>140</v>
      </c>
      <c r="C15" s="17" t="s">
        <v>148</v>
      </c>
      <c r="D15" s="17" t="s">
        <v>325</v>
      </c>
      <c r="E15" s="17">
        <v>1</v>
      </c>
    </row>
    <row r="16">
      <c r="A16" s="17" t="s">
        <v>179</v>
      </c>
      <c r="B16" s="17" t="s">
        <v>140</v>
      </c>
      <c r="C16" s="17" t="s">
        <v>148</v>
      </c>
      <c r="D16" s="17" t="s">
        <v>326</v>
      </c>
      <c r="E16" s="17">
        <v>1</v>
      </c>
    </row>
    <row r="17">
      <c r="A17" s="17" t="s">
        <v>179</v>
      </c>
      <c r="B17" s="17" t="s">
        <v>140</v>
      </c>
      <c r="C17" s="17" t="s">
        <v>148</v>
      </c>
      <c r="D17" s="17" t="s">
        <v>327</v>
      </c>
      <c r="E17" s="17">
        <v>1</v>
      </c>
    </row>
    <row r="18">
      <c r="A18" s="17" t="s">
        <v>179</v>
      </c>
      <c r="B18" s="17" t="s">
        <v>140</v>
      </c>
      <c r="C18" s="17" t="s">
        <v>148</v>
      </c>
      <c r="D18" s="17" t="s">
        <v>328</v>
      </c>
      <c r="E18" s="17">
        <v>1</v>
      </c>
    </row>
    <row r="19">
      <c r="A19" s="1" t="s">
        <v>113</v>
      </c>
      <c r="B19" s="1" t="s">
        <v>113</v>
      </c>
      <c r="C19" s="1">
        <f>SUBTOTAL(103,Elements14_121[Elemento])</f>
      </c>
      <c r="D19" s="1" t="s">
        <v>113</v>
      </c>
      <c r="E19" s="1">
        <f>SUBTOTAL(109,Elements14_121[Totais:])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106</v>
      </c>
      <c r="G2" s="12">
        <v>96.3318</v>
      </c>
      <c r="H2" s="12">
        <v>115.45366230000002</v>
      </c>
      <c r="I2" s="12">
        <v>1385.4439476000002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12</v>
      </c>
      <c r="D8" s="17" t="s">
        <v>112</v>
      </c>
      <c r="E8" s="17">
        <v>12</v>
      </c>
    </row>
    <row r="9">
      <c r="A9" s="17" t="s">
        <v>113</v>
      </c>
      <c r="B9" s="17" t="s">
        <v>113</v>
      </c>
      <c r="C9" s="17">
        <f>SUBTOTAL(109,Criteria_Summary14.2[Elementos])</f>
      </c>
      <c r="D9" s="17" t="s">
        <v>113</v>
      </c>
      <c r="E9" s="17">
        <f>SUBTOTAL(109,Criteria_Summary14.2[Total])</f>
      </c>
    </row>
    <row r="10">
      <c r="A10" s="18" t="s">
        <v>114</v>
      </c>
      <c r="B10" s="18">
        <v>0</v>
      </c>
      <c r="C10" s="19"/>
      <c r="D10" s="19"/>
      <c r="E10" s="18">
        <v>12</v>
      </c>
    </row>
    <row r="13">
      <c r="A13" s="18" t="s">
        <v>112</v>
      </c>
      <c r="B13" s="18" t="s">
        <v>112</v>
      </c>
      <c r="C13" s="18" t="s">
        <v>112</v>
      </c>
      <c r="D13" s="18" t="s">
        <v>112</v>
      </c>
      <c r="E13" s="18" t="s">
        <v>112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12</v>
      </c>
      <c r="C16" s="17" t="s">
        <v>116</v>
      </c>
      <c r="D16" s="17" t="s">
        <v>116</v>
      </c>
      <c r="E16" s="17">
        <v>12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119</v>
      </c>
      <c r="B20" s="17" t="s">
        <v>119</v>
      </c>
      <c r="C20" s="17" t="s">
        <v>119</v>
      </c>
      <c r="D20" s="17" t="s">
        <v>120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0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60</v>
      </c>
      <c r="B1" s="9" t="s">
        <v>60</v>
      </c>
      <c r="C1" s="9" t="s">
        <v>60</v>
      </c>
      <c r="D1" s="9" t="s">
        <v>60</v>
      </c>
      <c r="E1" s="9" t="s">
        <v>60</v>
      </c>
    </row>
    <row r="2">
      <c r="A2" s="9" t="s">
        <v>60</v>
      </c>
      <c r="B2" s="9" t="s">
        <v>60</v>
      </c>
      <c r="C2" s="9" t="s">
        <v>60</v>
      </c>
      <c r="D2" s="9" t="s">
        <v>60</v>
      </c>
      <c r="E2" s="9" t="s">
        <v>60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329</v>
      </c>
      <c r="E7" s="17">
        <v>1</v>
      </c>
    </row>
    <row r="8">
      <c r="A8" s="1" t="s">
        <v>113</v>
      </c>
      <c r="B8" s="1" t="s">
        <v>113</v>
      </c>
      <c r="C8" s="1">
        <f>SUBTOTAL(103,Elements14_131[Elemento])</f>
      </c>
      <c r="D8" s="1" t="s">
        <v>113</v>
      </c>
      <c r="E8" s="1">
        <f>SUBTOTAL(109,Elements14_131[Totais:])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1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64</v>
      </c>
      <c r="B1" s="9" t="s">
        <v>64</v>
      </c>
      <c r="C1" s="9" t="s">
        <v>64</v>
      </c>
      <c r="D1" s="9" t="s">
        <v>64</v>
      </c>
      <c r="E1" s="9" t="s">
        <v>64</v>
      </c>
    </row>
    <row r="2">
      <c r="A2" s="9" t="s">
        <v>64</v>
      </c>
      <c r="B2" s="9" t="s">
        <v>64</v>
      </c>
      <c r="C2" s="9" t="s">
        <v>64</v>
      </c>
      <c r="D2" s="9" t="s">
        <v>64</v>
      </c>
      <c r="E2" s="9" t="s">
        <v>64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329</v>
      </c>
      <c r="E7" s="17">
        <v>1</v>
      </c>
    </row>
    <row r="8">
      <c r="A8" s="1" t="s">
        <v>113</v>
      </c>
      <c r="B8" s="1" t="s">
        <v>113</v>
      </c>
      <c r="C8" s="1">
        <f>SUBTOTAL(103,Elements14_141[Elemento])</f>
      </c>
      <c r="D8" s="1" t="s">
        <v>113</v>
      </c>
      <c r="E8" s="1">
        <f>SUBTOTAL(109,Elements14_141[Totais:])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2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67</v>
      </c>
      <c r="B1" s="9" t="s">
        <v>67</v>
      </c>
      <c r="C1" s="9" t="s">
        <v>67</v>
      </c>
      <c r="D1" s="9" t="s">
        <v>67</v>
      </c>
      <c r="E1" s="9" t="s">
        <v>67</v>
      </c>
    </row>
    <row r="2">
      <c r="A2" s="9" t="s">
        <v>67</v>
      </c>
      <c r="B2" s="9" t="s">
        <v>67</v>
      </c>
      <c r="C2" s="9" t="s">
        <v>67</v>
      </c>
      <c r="D2" s="9" t="s">
        <v>67</v>
      </c>
      <c r="E2" s="9" t="s">
        <v>67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329</v>
      </c>
      <c r="E7" s="17">
        <v>1</v>
      </c>
    </row>
    <row r="8">
      <c r="A8" s="1" t="s">
        <v>113</v>
      </c>
      <c r="B8" s="1" t="s">
        <v>113</v>
      </c>
      <c r="C8" s="1">
        <f>SUBTOTAL(103,Elements14_151[Elemento])</f>
      </c>
      <c r="D8" s="1" t="s">
        <v>113</v>
      </c>
      <c r="E8" s="1">
        <f>SUBTOTAL(109,Elements14_151[Totais:])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3.xml><?xml version="1.0" encoding="utf-8"?>
<worksheet xmlns:r="http://schemas.openxmlformats.org/officeDocument/2006/relationships" xmlns="http://schemas.openxmlformats.org/spreadsheetml/2006/main">
  <dimension ref="A1:E1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70</v>
      </c>
      <c r="B1" s="9" t="s">
        <v>70</v>
      </c>
      <c r="C1" s="9" t="s">
        <v>70</v>
      </c>
      <c r="D1" s="9" t="s">
        <v>70</v>
      </c>
      <c r="E1" s="9" t="s">
        <v>70</v>
      </c>
    </row>
    <row r="2">
      <c r="A2" s="9" t="s">
        <v>70</v>
      </c>
      <c r="B2" s="9" t="s">
        <v>70</v>
      </c>
      <c r="C2" s="9" t="s">
        <v>70</v>
      </c>
      <c r="D2" s="9" t="s">
        <v>70</v>
      </c>
      <c r="E2" s="9" t="s">
        <v>70</v>
      </c>
    </row>
    <row r="4">
      <c r="A4" s="18" t="s">
        <v>151</v>
      </c>
      <c r="B4" s="18" t="s">
        <v>151</v>
      </c>
      <c r="C4" s="18" t="s">
        <v>151</v>
      </c>
      <c r="D4" s="18" t="s">
        <v>151</v>
      </c>
      <c r="E4" s="18" t="s">
        <v>151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154</v>
      </c>
      <c r="D7" s="17" t="s">
        <v>330</v>
      </c>
      <c r="E7" s="17">
        <v>0.13075369080010935</v>
      </c>
    </row>
    <row r="8">
      <c r="A8" s="17" t="s">
        <v>179</v>
      </c>
      <c r="B8" s="17" t="s">
        <v>140</v>
      </c>
      <c r="C8" s="17" t="s">
        <v>154</v>
      </c>
      <c r="D8" s="17" t="s">
        <v>331</v>
      </c>
      <c r="E8" s="17">
        <v>0.13075369080011071</v>
      </c>
    </row>
    <row r="9">
      <c r="A9" s="17" t="s">
        <v>179</v>
      </c>
      <c r="B9" s="17" t="s">
        <v>140</v>
      </c>
      <c r="C9" s="17" t="s">
        <v>154</v>
      </c>
      <c r="D9" s="17" t="s">
        <v>332</v>
      </c>
      <c r="E9" s="17">
        <v>0.15215332097195411</v>
      </c>
    </row>
    <row r="10">
      <c r="A10" s="17" t="s">
        <v>179</v>
      </c>
      <c r="B10" s="17" t="s">
        <v>140</v>
      </c>
      <c r="C10" s="17" t="s">
        <v>154</v>
      </c>
      <c r="D10" s="17" t="s">
        <v>333</v>
      </c>
      <c r="E10" s="17">
        <v>0.152155058593396</v>
      </c>
    </row>
    <row r="11">
      <c r="A11" s="17" t="s">
        <v>179</v>
      </c>
      <c r="B11" s="17" t="s">
        <v>140</v>
      </c>
      <c r="C11" s="17" t="s">
        <v>154</v>
      </c>
      <c r="D11" s="17" t="s">
        <v>334</v>
      </c>
      <c r="E11" s="17">
        <v>0.17075311550328937</v>
      </c>
    </row>
    <row r="12">
      <c r="A12" s="17" t="s">
        <v>179</v>
      </c>
      <c r="B12" s="17" t="s">
        <v>140</v>
      </c>
      <c r="C12" s="17" t="s">
        <v>154</v>
      </c>
      <c r="D12" s="17" t="s">
        <v>335</v>
      </c>
      <c r="E12" s="17">
        <v>0.30639337136189104</v>
      </c>
    </row>
    <row r="13">
      <c r="A13" s="17" t="s">
        <v>179</v>
      </c>
      <c r="B13" s="17" t="s">
        <v>140</v>
      </c>
      <c r="C13" s="17" t="s">
        <v>154</v>
      </c>
      <c r="D13" s="17" t="s">
        <v>336</v>
      </c>
      <c r="E13" s="17">
        <v>0.30587335583413405</v>
      </c>
    </row>
    <row r="14">
      <c r="A14" s="1" t="s">
        <v>113</v>
      </c>
      <c r="B14" s="1" t="s">
        <v>113</v>
      </c>
      <c r="C14" s="1">
        <f>SUBTOTAL(103,Elements14_161[Elemento])</f>
      </c>
      <c r="D14" s="1" t="s">
        <v>113</v>
      </c>
      <c r="E14" s="1">
        <f>SUBTOTAL(109,Elements14_161[Totais:])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4.xml><?xml version="1.0" encoding="utf-8"?>
<worksheet xmlns:r="http://schemas.openxmlformats.org/officeDocument/2006/relationships" xmlns="http://schemas.openxmlformats.org/spreadsheetml/2006/main">
  <dimension ref="A1:E1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75</v>
      </c>
      <c r="B1" s="9" t="s">
        <v>75</v>
      </c>
      <c r="C1" s="9" t="s">
        <v>75</v>
      </c>
      <c r="D1" s="9" t="s">
        <v>75</v>
      </c>
      <c r="E1" s="9" t="s">
        <v>75</v>
      </c>
    </row>
    <row r="2">
      <c r="A2" s="9" t="s">
        <v>75</v>
      </c>
      <c r="B2" s="9" t="s">
        <v>75</v>
      </c>
      <c r="C2" s="9" t="s">
        <v>75</v>
      </c>
      <c r="D2" s="9" t="s">
        <v>75</v>
      </c>
      <c r="E2" s="9" t="s">
        <v>75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337</v>
      </c>
      <c r="E7" s="17">
        <v>1</v>
      </c>
    </row>
    <row r="8">
      <c r="A8" s="17" t="s">
        <v>179</v>
      </c>
      <c r="B8" s="17" t="s">
        <v>140</v>
      </c>
      <c r="C8" s="17" t="s">
        <v>120</v>
      </c>
      <c r="D8" s="17" t="s">
        <v>338</v>
      </c>
      <c r="E8" s="17">
        <v>1</v>
      </c>
    </row>
    <row r="9">
      <c r="A9" s="17" t="s">
        <v>179</v>
      </c>
      <c r="B9" s="17" t="s">
        <v>140</v>
      </c>
      <c r="C9" s="17" t="s">
        <v>120</v>
      </c>
      <c r="D9" s="17" t="s">
        <v>339</v>
      </c>
      <c r="E9" s="17">
        <v>1</v>
      </c>
    </row>
    <row r="10">
      <c r="A10" s="17" t="s">
        <v>179</v>
      </c>
      <c r="B10" s="17" t="s">
        <v>140</v>
      </c>
      <c r="C10" s="17" t="s">
        <v>120</v>
      </c>
      <c r="D10" s="17" t="s">
        <v>340</v>
      </c>
      <c r="E10" s="17">
        <v>1</v>
      </c>
    </row>
    <row r="11">
      <c r="A11" s="17" t="s">
        <v>179</v>
      </c>
      <c r="B11" s="17" t="s">
        <v>140</v>
      </c>
      <c r="C11" s="17" t="s">
        <v>120</v>
      </c>
      <c r="D11" s="17" t="s">
        <v>341</v>
      </c>
      <c r="E11" s="17">
        <v>1</v>
      </c>
    </row>
    <row r="12">
      <c r="A12" s="17" t="s">
        <v>179</v>
      </c>
      <c r="B12" s="17" t="s">
        <v>140</v>
      </c>
      <c r="C12" s="17" t="s">
        <v>120</v>
      </c>
      <c r="D12" s="17" t="s">
        <v>342</v>
      </c>
      <c r="E12" s="17">
        <v>1</v>
      </c>
    </row>
    <row r="13">
      <c r="A13" s="17" t="s">
        <v>179</v>
      </c>
      <c r="B13" s="17" t="s">
        <v>140</v>
      </c>
      <c r="C13" s="17" t="s">
        <v>120</v>
      </c>
      <c r="D13" s="17" t="s">
        <v>343</v>
      </c>
      <c r="E13" s="17">
        <v>1</v>
      </c>
    </row>
    <row r="14">
      <c r="A14" s="1" t="s">
        <v>113</v>
      </c>
      <c r="B14" s="1" t="s">
        <v>113</v>
      </c>
      <c r="C14" s="1">
        <f>SUBTOTAL(103,Elements14_171[Elemento])</f>
      </c>
      <c r="D14" s="1" t="s">
        <v>113</v>
      </c>
      <c r="E14" s="1">
        <f>SUBTOTAL(109,Elements14_171[Totais:])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5.xml><?xml version="1.0" encoding="utf-8"?>
<worksheet xmlns:r="http://schemas.openxmlformats.org/officeDocument/2006/relationships" xmlns="http://schemas.openxmlformats.org/spreadsheetml/2006/main">
  <dimension ref="A1:E1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79</v>
      </c>
      <c r="B1" s="9" t="s">
        <v>79</v>
      </c>
      <c r="C1" s="9" t="s">
        <v>79</v>
      </c>
      <c r="D1" s="9" t="s">
        <v>79</v>
      </c>
      <c r="E1" s="9" t="s">
        <v>79</v>
      </c>
    </row>
    <row r="2">
      <c r="A2" s="9" t="s">
        <v>79</v>
      </c>
      <c r="B2" s="9" t="s">
        <v>79</v>
      </c>
      <c r="C2" s="9" t="s">
        <v>79</v>
      </c>
      <c r="D2" s="9" t="s">
        <v>79</v>
      </c>
      <c r="E2" s="9" t="s">
        <v>79</v>
      </c>
    </row>
    <row r="4">
      <c r="A4" s="18" t="s">
        <v>157</v>
      </c>
      <c r="B4" s="18" t="s">
        <v>157</v>
      </c>
      <c r="C4" s="18" t="s">
        <v>157</v>
      </c>
      <c r="D4" s="18" t="s">
        <v>157</v>
      </c>
      <c r="E4" s="18" t="s">
        <v>157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154</v>
      </c>
      <c r="D7" s="17" t="s">
        <v>330</v>
      </c>
      <c r="E7" s="17">
        <v>1</v>
      </c>
    </row>
    <row r="8">
      <c r="A8" s="17" t="s">
        <v>179</v>
      </c>
      <c r="B8" s="17" t="s">
        <v>140</v>
      </c>
      <c r="C8" s="17" t="s">
        <v>154</v>
      </c>
      <c r="D8" s="17" t="s">
        <v>331</v>
      </c>
      <c r="E8" s="17">
        <v>1</v>
      </c>
    </row>
    <row r="9">
      <c r="A9" s="17" t="s">
        <v>179</v>
      </c>
      <c r="B9" s="17" t="s">
        <v>140</v>
      </c>
      <c r="C9" s="17" t="s">
        <v>154</v>
      </c>
      <c r="D9" s="17" t="s">
        <v>332</v>
      </c>
      <c r="E9" s="17">
        <v>1</v>
      </c>
    </row>
    <row r="10">
      <c r="A10" s="17" t="s">
        <v>179</v>
      </c>
      <c r="B10" s="17" t="s">
        <v>140</v>
      </c>
      <c r="C10" s="17" t="s">
        <v>154</v>
      </c>
      <c r="D10" s="17" t="s">
        <v>333</v>
      </c>
      <c r="E10" s="17">
        <v>1</v>
      </c>
    </row>
    <row r="11">
      <c r="A11" s="17" t="s">
        <v>179</v>
      </c>
      <c r="B11" s="17" t="s">
        <v>140</v>
      </c>
      <c r="C11" s="17" t="s">
        <v>154</v>
      </c>
      <c r="D11" s="17" t="s">
        <v>334</v>
      </c>
      <c r="E11" s="17">
        <v>1</v>
      </c>
    </row>
    <row r="12">
      <c r="A12" s="17" t="s">
        <v>179</v>
      </c>
      <c r="B12" s="17" t="s">
        <v>140</v>
      </c>
      <c r="C12" s="17" t="s">
        <v>154</v>
      </c>
      <c r="D12" s="17" t="s">
        <v>335</v>
      </c>
      <c r="E12" s="17">
        <v>1</v>
      </c>
    </row>
    <row r="13">
      <c r="A13" s="17" t="s">
        <v>179</v>
      </c>
      <c r="B13" s="17" t="s">
        <v>140</v>
      </c>
      <c r="C13" s="17" t="s">
        <v>154</v>
      </c>
      <c r="D13" s="17" t="s">
        <v>336</v>
      </c>
      <c r="E13" s="17">
        <v>1</v>
      </c>
    </row>
    <row r="14">
      <c r="A14" s="1" t="s">
        <v>113</v>
      </c>
      <c r="B14" s="1" t="s">
        <v>113</v>
      </c>
      <c r="C14" s="1">
        <f>SUBTOTAL(103,Elements14_181[Elemento])</f>
      </c>
      <c r="D14" s="1" t="s">
        <v>113</v>
      </c>
      <c r="E14" s="1">
        <f>SUBTOTAL(109,Elements14_181[Totais:])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6.xml><?xml version="1.0" encoding="utf-8"?>
<worksheet xmlns:r="http://schemas.openxmlformats.org/officeDocument/2006/relationships" xmlns="http://schemas.openxmlformats.org/spreadsheetml/2006/main">
  <dimension ref="A1:E1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82</v>
      </c>
      <c r="B1" s="9" t="s">
        <v>82</v>
      </c>
      <c r="C1" s="9" t="s">
        <v>82</v>
      </c>
      <c r="D1" s="9" t="s">
        <v>82</v>
      </c>
      <c r="E1" s="9" t="s">
        <v>82</v>
      </c>
    </row>
    <row r="2">
      <c r="A2" s="9" t="s">
        <v>82</v>
      </c>
      <c r="B2" s="9" t="s">
        <v>82</v>
      </c>
      <c r="C2" s="9" t="s">
        <v>82</v>
      </c>
      <c r="D2" s="9" t="s">
        <v>82</v>
      </c>
      <c r="E2" s="9" t="s">
        <v>82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160</v>
      </c>
      <c r="D7" s="17" t="s">
        <v>344</v>
      </c>
      <c r="E7" s="17">
        <v>1</v>
      </c>
    </row>
    <row r="8">
      <c r="A8" s="17" t="s">
        <v>179</v>
      </c>
      <c r="B8" s="17" t="s">
        <v>140</v>
      </c>
      <c r="C8" s="17" t="s">
        <v>160</v>
      </c>
      <c r="D8" s="17" t="s">
        <v>345</v>
      </c>
      <c r="E8" s="17">
        <v>1</v>
      </c>
    </row>
    <row r="9">
      <c r="A9" s="17" t="s">
        <v>179</v>
      </c>
      <c r="B9" s="17" t="s">
        <v>140</v>
      </c>
      <c r="C9" s="17" t="s">
        <v>160</v>
      </c>
      <c r="D9" s="17" t="s">
        <v>346</v>
      </c>
      <c r="E9" s="17">
        <v>1</v>
      </c>
    </row>
    <row r="10">
      <c r="A10" s="17" t="s">
        <v>179</v>
      </c>
      <c r="B10" s="17" t="s">
        <v>140</v>
      </c>
      <c r="C10" s="17" t="s">
        <v>160</v>
      </c>
      <c r="D10" s="17" t="s">
        <v>347</v>
      </c>
      <c r="E10" s="17">
        <v>1</v>
      </c>
    </row>
    <row r="11">
      <c r="A11" s="17" t="s">
        <v>179</v>
      </c>
      <c r="B11" s="17" t="s">
        <v>140</v>
      </c>
      <c r="C11" s="17" t="s">
        <v>160</v>
      </c>
      <c r="D11" s="17" t="s">
        <v>348</v>
      </c>
      <c r="E11" s="17">
        <v>1</v>
      </c>
    </row>
    <row r="12">
      <c r="A12" s="17" t="s">
        <v>179</v>
      </c>
      <c r="B12" s="17" t="s">
        <v>140</v>
      </c>
      <c r="C12" s="17" t="s">
        <v>160</v>
      </c>
      <c r="D12" s="17" t="s">
        <v>349</v>
      </c>
      <c r="E12" s="17">
        <v>1</v>
      </c>
    </row>
    <row r="13">
      <c r="A13" s="17" t="s">
        <v>179</v>
      </c>
      <c r="B13" s="17" t="s">
        <v>140</v>
      </c>
      <c r="C13" s="17" t="s">
        <v>160</v>
      </c>
      <c r="D13" s="17" t="s">
        <v>350</v>
      </c>
      <c r="E13" s="17">
        <v>1</v>
      </c>
    </row>
    <row r="14">
      <c r="A14" s="17" t="s">
        <v>179</v>
      </c>
      <c r="B14" s="17" t="s">
        <v>140</v>
      </c>
      <c r="C14" s="17" t="s">
        <v>160</v>
      </c>
      <c r="D14" s="17" t="s">
        <v>351</v>
      </c>
      <c r="E14" s="17">
        <v>1</v>
      </c>
    </row>
    <row r="15">
      <c r="A15" s="17" t="s">
        <v>179</v>
      </c>
      <c r="B15" s="17" t="s">
        <v>140</v>
      </c>
      <c r="C15" s="17" t="s">
        <v>160</v>
      </c>
      <c r="D15" s="17" t="s">
        <v>352</v>
      </c>
      <c r="E15" s="17">
        <v>1</v>
      </c>
    </row>
    <row r="16">
      <c r="A16" s="17" t="s">
        <v>179</v>
      </c>
      <c r="B16" s="17" t="s">
        <v>140</v>
      </c>
      <c r="C16" s="17" t="s">
        <v>160</v>
      </c>
      <c r="D16" s="17" t="s">
        <v>353</v>
      </c>
      <c r="E16" s="17">
        <v>1</v>
      </c>
    </row>
    <row r="17">
      <c r="A17" s="17" t="s">
        <v>179</v>
      </c>
      <c r="B17" s="17" t="s">
        <v>140</v>
      </c>
      <c r="C17" s="17" t="s">
        <v>160</v>
      </c>
      <c r="D17" s="17" t="s">
        <v>354</v>
      </c>
      <c r="E17" s="17">
        <v>1</v>
      </c>
    </row>
    <row r="18">
      <c r="A18" s="1" t="s">
        <v>113</v>
      </c>
      <c r="B18" s="1" t="s">
        <v>113</v>
      </c>
      <c r="C18" s="1">
        <f>SUBTOTAL(103,Elements14_191[Elemento])</f>
      </c>
      <c r="D18" s="1" t="s">
        <v>113</v>
      </c>
      <c r="E18" s="1">
        <f>SUBTOTAL(109,Elements14_191[Totais:])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7.xml><?xml version="1.0" encoding="utf-8"?>
<worksheet xmlns:r="http://schemas.openxmlformats.org/officeDocument/2006/relationships" xmlns="http://schemas.openxmlformats.org/spreadsheetml/2006/main">
  <dimension ref="A1:E2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85</v>
      </c>
      <c r="B1" s="9" t="s">
        <v>85</v>
      </c>
      <c r="C1" s="9" t="s">
        <v>85</v>
      </c>
      <c r="D1" s="9" t="s">
        <v>85</v>
      </c>
      <c r="E1" s="9" t="s">
        <v>85</v>
      </c>
    </row>
    <row r="2">
      <c r="A2" s="9" t="s">
        <v>85</v>
      </c>
      <c r="B2" s="9" t="s">
        <v>85</v>
      </c>
      <c r="C2" s="9" t="s">
        <v>85</v>
      </c>
      <c r="D2" s="9" t="s">
        <v>85</v>
      </c>
      <c r="E2" s="9" t="s">
        <v>85</v>
      </c>
    </row>
    <row r="4">
      <c r="A4" s="18" t="s">
        <v>112</v>
      </c>
      <c r="B4" s="18" t="s">
        <v>112</v>
      </c>
      <c r="C4" s="18" t="s">
        <v>112</v>
      </c>
      <c r="D4" s="18" t="s">
        <v>112</v>
      </c>
      <c r="E4" s="18" t="s">
        <v>112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164</v>
      </c>
      <c r="D7" s="17" t="s">
        <v>355</v>
      </c>
      <c r="E7" s="17">
        <v>1</v>
      </c>
    </row>
    <row r="8">
      <c r="A8" s="1" t="s">
        <v>113</v>
      </c>
      <c r="B8" s="1" t="s">
        <v>113</v>
      </c>
      <c r="C8" s="1">
        <f>SUBTOTAL(103,Elements14_201[Elemento])</f>
      </c>
      <c r="D8" s="1" t="s">
        <v>113</v>
      </c>
      <c r="E8" s="1">
        <f>SUBTOTAL(109,Elements14_201[Totais:])</f>
      </c>
    </row>
    <row r="11">
      <c r="A11" s="9" t="s">
        <v>85</v>
      </c>
      <c r="B11" s="9" t="s">
        <v>85</v>
      </c>
      <c r="C11" s="9" t="s">
        <v>85</v>
      </c>
      <c r="D11" s="9" t="s">
        <v>85</v>
      </c>
      <c r="E11" s="9" t="s">
        <v>85</v>
      </c>
    </row>
    <row r="12">
      <c r="A12" s="9" t="s">
        <v>85</v>
      </c>
      <c r="B12" s="9" t="s">
        <v>85</v>
      </c>
      <c r="C12" s="9" t="s">
        <v>85</v>
      </c>
      <c r="D12" s="9" t="s">
        <v>85</v>
      </c>
      <c r="E12" s="9" t="s">
        <v>85</v>
      </c>
    </row>
    <row r="14">
      <c r="A14" s="18" t="s">
        <v>162</v>
      </c>
      <c r="B14" s="18" t="s">
        <v>162</v>
      </c>
      <c r="C14" s="18" t="s">
        <v>162</v>
      </c>
      <c r="D14" s="18" t="s">
        <v>162</v>
      </c>
      <c r="E14" s="18" t="s">
        <v>162</v>
      </c>
    </row>
    <row r="15">
      <c r="A15" s="23" t="s">
        <v>113</v>
      </c>
      <c r="B15" s="23" t="s">
        <v>113</v>
      </c>
      <c r="C15" s="23" t="s">
        <v>113</v>
      </c>
      <c r="D15" s="23" t="s">
        <v>113</v>
      </c>
      <c r="E15" s="23" t="s">
        <v>113</v>
      </c>
    </row>
    <row r="16">
      <c r="A16" s="16" t="s">
        <v>174</v>
      </c>
      <c r="B16" s="16" t="s">
        <v>175</v>
      </c>
      <c r="C16" s="16" t="s">
        <v>176</v>
      </c>
      <c r="D16" s="16" t="s">
        <v>177</v>
      </c>
      <c r="E16" s="16" t="s">
        <v>178</v>
      </c>
    </row>
    <row r="17">
      <c r="A17" s="17" t="s">
        <v>179</v>
      </c>
      <c r="B17" s="17" t="s">
        <v>140</v>
      </c>
      <c r="C17" s="17" t="s">
        <v>166</v>
      </c>
      <c r="D17" s="17" t="s">
        <v>356</v>
      </c>
      <c r="E17" s="17">
        <v>1</v>
      </c>
    </row>
    <row r="18">
      <c r="A18" s="1" t="s">
        <v>113</v>
      </c>
      <c r="B18" s="1" t="s">
        <v>113</v>
      </c>
      <c r="C18" s="1">
        <f>SUBTOTAL(103,Elements14_202[Elemento])</f>
      </c>
      <c r="D18" s="1" t="s">
        <v>113</v>
      </c>
      <c r="E18" s="1">
        <f>SUBTOTAL(109,Elements14_202[Totais:])</f>
      </c>
    </row>
    <row r="21">
      <c r="A21" s="9" t="s">
        <v>85</v>
      </c>
      <c r="B21" s="9" t="s">
        <v>85</v>
      </c>
      <c r="C21" s="9" t="s">
        <v>85</v>
      </c>
      <c r="D21" s="9" t="s">
        <v>85</v>
      </c>
      <c r="E21" s="9" t="s">
        <v>85</v>
      </c>
    </row>
    <row r="22">
      <c r="A22" s="9" t="s">
        <v>85</v>
      </c>
      <c r="B22" s="9" t="s">
        <v>85</v>
      </c>
      <c r="C22" s="9" t="s">
        <v>85</v>
      </c>
      <c r="D22" s="9" t="s">
        <v>85</v>
      </c>
      <c r="E22" s="9" t="s">
        <v>85</v>
      </c>
    </row>
    <row r="24">
      <c r="A24" s="18" t="s">
        <v>162</v>
      </c>
      <c r="B24" s="18" t="s">
        <v>162</v>
      </c>
      <c r="C24" s="18" t="s">
        <v>162</v>
      </c>
      <c r="D24" s="18" t="s">
        <v>162</v>
      </c>
      <c r="E24" s="18" t="s">
        <v>162</v>
      </c>
    </row>
    <row r="25">
      <c r="A25" s="23" t="s">
        <v>113</v>
      </c>
      <c r="B25" s="23" t="s">
        <v>113</v>
      </c>
      <c r="C25" s="23" t="s">
        <v>113</v>
      </c>
      <c r="D25" s="23" t="s">
        <v>113</v>
      </c>
      <c r="E25" s="23" t="s">
        <v>113</v>
      </c>
    </row>
    <row r="26">
      <c r="A26" s="16" t="s">
        <v>174</v>
      </c>
      <c r="B26" s="16" t="s">
        <v>175</v>
      </c>
      <c r="C26" s="16" t="s">
        <v>176</v>
      </c>
      <c r="D26" s="16" t="s">
        <v>177</v>
      </c>
      <c r="E26" s="16" t="s">
        <v>178</v>
      </c>
    </row>
    <row r="27">
      <c r="A27" s="17" t="s">
        <v>179</v>
      </c>
      <c r="B27" s="17" t="s">
        <v>140</v>
      </c>
      <c r="C27" s="17" t="s">
        <v>166</v>
      </c>
      <c r="D27" s="17" t="s">
        <v>357</v>
      </c>
      <c r="E27" s="17">
        <v>1</v>
      </c>
    </row>
    <row r="28">
      <c r="A28" s="1" t="s">
        <v>113</v>
      </c>
      <c r="B28" s="1" t="s">
        <v>113</v>
      </c>
      <c r="C28" s="1">
        <f>SUBTOTAL(103,Elements14_203[Elemento])</f>
      </c>
      <c r="D28" s="1" t="s">
        <v>113</v>
      </c>
      <c r="E28" s="1">
        <f>SUBTOTAL(109,Elements14_203[Totais:])</f>
      </c>
    </row>
  </sheetData>
  <mergeCells>
    <mergeCell ref="A1:E2"/>
    <mergeCell ref="A4:E4"/>
    <mergeCell ref="A5:E5"/>
    <mergeCell ref="A11:E12"/>
    <mergeCell ref="A14:E14"/>
    <mergeCell ref="A15:E15"/>
    <mergeCell ref="A21:E22"/>
    <mergeCell ref="A24:E24"/>
    <mergeCell ref="A25:E25"/>
  </mergeCells>
  <hyperlinks>
    <hyperlink ref="A1" r:id="rId4"/>
    <hyperlink ref="B1" r:id="rId5"/>
    <hyperlink ref="C1" r:id="rId6"/>
    <hyperlink ref="D1" r:id="rId7"/>
    <hyperlink ref="E1" r:id="rId8"/>
    <hyperlink ref="A2" r:id="rId9"/>
    <hyperlink ref="B2" r:id="rId10"/>
    <hyperlink ref="C2" r:id="rId11"/>
    <hyperlink ref="D2" r:id="rId12"/>
    <hyperlink ref="E2" r:id="rId13"/>
    <hyperlink ref="A4" r:id="rId14"/>
    <hyperlink ref="B4" r:id="rId15"/>
    <hyperlink ref="C4" r:id="rId16"/>
    <hyperlink ref="D4" r:id="rId17"/>
    <hyperlink ref="E4" r:id="rId18"/>
    <hyperlink ref="A11" r:id="rId19"/>
    <hyperlink ref="B11" r:id="rId20"/>
    <hyperlink ref="C11" r:id="rId21"/>
    <hyperlink ref="D11" r:id="rId22"/>
    <hyperlink ref="E11" r:id="rId23"/>
    <hyperlink ref="A12" r:id="rId24"/>
    <hyperlink ref="B12" r:id="rId25"/>
    <hyperlink ref="C12" r:id="rId26"/>
    <hyperlink ref="D12" r:id="rId27"/>
    <hyperlink ref="E12" r:id="rId28"/>
    <hyperlink ref="A14" r:id="rId29"/>
    <hyperlink ref="B14" r:id="rId30"/>
    <hyperlink ref="C14" r:id="rId31"/>
    <hyperlink ref="D14" r:id="rId32"/>
    <hyperlink ref="E14" r:id="rId33"/>
    <hyperlink ref="A21" r:id="rId34"/>
    <hyperlink ref="B21" r:id="rId35"/>
    <hyperlink ref="C21" r:id="rId36"/>
    <hyperlink ref="D21" r:id="rId37"/>
    <hyperlink ref="E21" r:id="rId38"/>
    <hyperlink ref="A22" r:id="rId39"/>
    <hyperlink ref="B22" r:id="rId40"/>
    <hyperlink ref="C22" r:id="rId41"/>
    <hyperlink ref="D22" r:id="rId42"/>
    <hyperlink ref="E22" r:id="rId43"/>
    <hyperlink ref="A24" r:id="rId44"/>
    <hyperlink ref="B24" r:id="rId45"/>
    <hyperlink ref="C24" r:id="rId46"/>
    <hyperlink ref="D24" r:id="rId47"/>
    <hyperlink ref="E24" r:id="rId48"/>
  </hyperlinks>
  <headerFooter/>
  <tableParts>
    <tablePart r:id="rId1"/>
    <tablePart r:id="rId2"/>
    <tablePart r:id="rId3"/>
  </tableParts>
</worksheet>
</file>

<file path=xl/worksheets/sheet48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90</v>
      </c>
      <c r="B1" s="9" t="s">
        <v>90</v>
      </c>
      <c r="C1" s="9" t="s">
        <v>90</v>
      </c>
      <c r="D1" s="9" t="s">
        <v>90</v>
      </c>
      <c r="E1" s="9" t="s">
        <v>90</v>
      </c>
    </row>
    <row r="2">
      <c r="A2" s="9" t="s">
        <v>90</v>
      </c>
      <c r="B2" s="9" t="s">
        <v>90</v>
      </c>
      <c r="C2" s="9" t="s">
        <v>90</v>
      </c>
      <c r="D2" s="9" t="s">
        <v>90</v>
      </c>
      <c r="E2" s="9" t="s">
        <v>90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170</v>
      </c>
      <c r="D7" s="17" t="s">
        <v>358</v>
      </c>
      <c r="E7" s="17">
        <v>1</v>
      </c>
    </row>
    <row r="8">
      <c r="A8" s="17" t="s">
        <v>179</v>
      </c>
      <c r="B8" s="17" t="s">
        <v>140</v>
      </c>
      <c r="C8" s="17" t="s">
        <v>170</v>
      </c>
      <c r="D8" s="17" t="s">
        <v>359</v>
      </c>
      <c r="E8" s="17">
        <v>1</v>
      </c>
    </row>
    <row r="9">
      <c r="A9" s="1" t="s">
        <v>113</v>
      </c>
      <c r="B9" s="1" t="s">
        <v>113</v>
      </c>
      <c r="C9" s="1">
        <f>SUBTOTAL(103,Elements14_211[Elemento])</f>
      </c>
      <c r="D9" s="1" t="s">
        <v>113</v>
      </c>
      <c r="E9" s="1">
        <f>SUBTOTAL(109,Elements14_211[Totais:])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9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94</v>
      </c>
      <c r="B1" s="9" t="s">
        <v>94</v>
      </c>
      <c r="C1" s="9" t="s">
        <v>94</v>
      </c>
      <c r="D1" s="9" t="s">
        <v>94</v>
      </c>
      <c r="E1" s="9" t="s">
        <v>94</v>
      </c>
    </row>
    <row r="2">
      <c r="A2" s="9" t="s">
        <v>94</v>
      </c>
      <c r="B2" s="9" t="s">
        <v>94</v>
      </c>
      <c r="C2" s="9" t="s">
        <v>94</v>
      </c>
      <c r="D2" s="9" t="s">
        <v>94</v>
      </c>
      <c r="E2" s="9" t="s">
        <v>94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329</v>
      </c>
      <c r="E7" s="17">
        <v>1</v>
      </c>
    </row>
    <row r="8">
      <c r="A8" s="1" t="s">
        <v>113</v>
      </c>
      <c r="B8" s="1" t="s">
        <v>113</v>
      </c>
      <c r="C8" s="1">
        <f>SUBTOTAL(103,Elements14_221[Elemento])</f>
      </c>
      <c r="D8" s="1" t="s">
        <v>113</v>
      </c>
      <c r="E8" s="1">
        <f>SUBTOTAL(109,Elements14_221[Totais:])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21</v>
      </c>
      <c r="B2" s="12" t="s">
        <v>22</v>
      </c>
      <c r="C2" s="12" t="s">
        <v>14</v>
      </c>
      <c r="D2" s="12" t="s">
        <v>23</v>
      </c>
      <c r="E2" s="12" t="s">
        <v>16</v>
      </c>
      <c r="F2" s="12" t="s">
        <v>122</v>
      </c>
      <c r="G2" s="12">
        <v>62.4093</v>
      </c>
      <c r="H2" s="12">
        <v>74.797546050000008</v>
      </c>
      <c r="I2" s="12">
        <v>1346.3558289000002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18</v>
      </c>
      <c r="D8" s="17" t="s">
        <v>112</v>
      </c>
      <c r="E8" s="17">
        <v>18</v>
      </c>
    </row>
    <row r="9">
      <c r="A9" s="17" t="s">
        <v>113</v>
      </c>
      <c r="B9" s="17" t="s">
        <v>113</v>
      </c>
      <c r="C9" s="17">
        <f>SUBTOTAL(109,Criteria_Summary14.3[Elementos])</f>
      </c>
      <c r="D9" s="17" t="s">
        <v>113</v>
      </c>
      <c r="E9" s="17">
        <f>SUBTOTAL(109,Criteria_Summary14.3[Total])</f>
      </c>
    </row>
    <row r="10">
      <c r="A10" s="18" t="s">
        <v>114</v>
      </c>
      <c r="B10" s="18">
        <v>0</v>
      </c>
      <c r="C10" s="19"/>
      <c r="D10" s="19"/>
      <c r="E10" s="18">
        <v>18</v>
      </c>
    </row>
    <row r="13">
      <c r="A13" s="18" t="s">
        <v>112</v>
      </c>
      <c r="B13" s="18" t="s">
        <v>112</v>
      </c>
      <c r="C13" s="18" t="s">
        <v>112</v>
      </c>
      <c r="D13" s="18" t="s">
        <v>112</v>
      </c>
      <c r="E13" s="18" t="s">
        <v>112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18</v>
      </c>
      <c r="C16" s="17" t="s">
        <v>116</v>
      </c>
      <c r="D16" s="17" t="s">
        <v>116</v>
      </c>
      <c r="E16" s="17">
        <v>18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123</v>
      </c>
      <c r="B20" s="17" t="s">
        <v>123</v>
      </c>
      <c r="C20" s="17" t="s">
        <v>123</v>
      </c>
      <c r="D20" s="17" t="s">
        <v>120</v>
      </c>
      <c r="E20" s="17" t="s">
        <v>121</v>
      </c>
    </row>
    <row r="21">
      <c r="A21" s="17" t="s">
        <v>123</v>
      </c>
      <c r="B21" s="17" t="s">
        <v>123</v>
      </c>
      <c r="C21" s="17" t="s">
        <v>123</v>
      </c>
      <c r="D21" s="17" t="s">
        <v>124</v>
      </c>
      <c r="E21" s="17" t="s">
        <v>121</v>
      </c>
    </row>
    <row r="22">
      <c r="A22" s="17" t="s">
        <v>125</v>
      </c>
      <c r="B22" s="17" t="s">
        <v>125</v>
      </c>
      <c r="C22" s="17" t="s">
        <v>125</v>
      </c>
      <c r="D22" s="17" t="s">
        <v>126</v>
      </c>
      <c r="E22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  <mergeCell ref="A22:C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0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97</v>
      </c>
      <c r="B1" s="9" t="s">
        <v>97</v>
      </c>
      <c r="C1" s="9" t="s">
        <v>97</v>
      </c>
      <c r="D1" s="9" t="s">
        <v>97</v>
      </c>
      <c r="E1" s="9" t="s">
        <v>97</v>
      </c>
    </row>
    <row r="2">
      <c r="A2" s="9" t="s">
        <v>97</v>
      </c>
      <c r="B2" s="9" t="s">
        <v>97</v>
      </c>
      <c r="C2" s="9" t="s">
        <v>97</v>
      </c>
      <c r="D2" s="9" t="s">
        <v>97</v>
      </c>
      <c r="E2" s="9" t="s">
        <v>97</v>
      </c>
    </row>
    <row r="4">
      <c r="A4" s="18" t="s">
        <v>151</v>
      </c>
      <c r="B4" s="18" t="s">
        <v>151</v>
      </c>
      <c r="C4" s="18" t="s">
        <v>151</v>
      </c>
      <c r="D4" s="18" t="s">
        <v>151</v>
      </c>
      <c r="E4" s="18" t="s">
        <v>151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172</v>
      </c>
      <c r="D7" s="17" t="s">
        <v>360</v>
      </c>
      <c r="E7" s="17">
        <v>0.72091585196739449</v>
      </c>
    </row>
    <row r="8">
      <c r="A8" s="17" t="s">
        <v>179</v>
      </c>
      <c r="B8" s="17" t="s">
        <v>140</v>
      </c>
      <c r="C8" s="17" t="s">
        <v>172</v>
      </c>
      <c r="D8" s="17" t="s">
        <v>361</v>
      </c>
      <c r="E8" s="17">
        <v>1.5016449349013663</v>
      </c>
    </row>
    <row r="9">
      <c r="A9" s="1" t="s">
        <v>113</v>
      </c>
      <c r="B9" s="1" t="s">
        <v>113</v>
      </c>
      <c r="C9" s="1">
        <f>SUBTOTAL(103,Elements14_231[Elemento])</f>
      </c>
      <c r="D9" s="1" t="s">
        <v>113</v>
      </c>
      <c r="E9" s="1">
        <f>SUBTOTAL(109,Elements14_231[Totais:])</f>
      </c>
    </row>
    <row r="12">
      <c r="A12" s="9" t="s">
        <v>97</v>
      </c>
      <c r="B12" s="9" t="s">
        <v>97</v>
      </c>
      <c r="C12" s="9" t="s">
        <v>97</v>
      </c>
      <c r="D12" s="9" t="s">
        <v>97</v>
      </c>
      <c r="E12" s="9" t="s">
        <v>97</v>
      </c>
    </row>
    <row r="13">
      <c r="A13" s="9" t="s">
        <v>97</v>
      </c>
      <c r="B13" s="9" t="s">
        <v>97</v>
      </c>
      <c r="C13" s="9" t="s">
        <v>97</v>
      </c>
      <c r="D13" s="9" t="s">
        <v>97</v>
      </c>
      <c r="E13" s="9" t="s">
        <v>97</v>
      </c>
    </row>
    <row r="15">
      <c r="A15" s="18" t="s">
        <v>171</v>
      </c>
      <c r="B15" s="18" t="s">
        <v>171</v>
      </c>
      <c r="C15" s="18" t="s">
        <v>171</v>
      </c>
      <c r="D15" s="18" t="s">
        <v>171</v>
      </c>
      <c r="E15" s="18" t="s">
        <v>171</v>
      </c>
    </row>
    <row r="16">
      <c r="A16" s="23" t="s">
        <v>113</v>
      </c>
      <c r="B16" s="23" t="s">
        <v>113</v>
      </c>
      <c r="C16" s="23" t="s">
        <v>113</v>
      </c>
      <c r="D16" s="23" t="s">
        <v>113</v>
      </c>
      <c r="E16" s="23" t="s">
        <v>113</v>
      </c>
    </row>
    <row r="17">
      <c r="A17" s="16" t="s">
        <v>174</v>
      </c>
      <c r="B17" s="16" t="s">
        <v>175</v>
      </c>
      <c r="C17" s="16" t="s">
        <v>176</v>
      </c>
      <c r="D17" s="16" t="s">
        <v>177</v>
      </c>
      <c r="E17" s="16" t="s">
        <v>178</v>
      </c>
    </row>
    <row r="18">
      <c r="A18" s="17" t="s">
        <v>179</v>
      </c>
      <c r="B18" s="17" t="s">
        <v>140</v>
      </c>
      <c r="C18" s="17" t="s">
        <v>166</v>
      </c>
      <c r="D18" s="17" t="s">
        <v>356</v>
      </c>
      <c r="E18" s="17">
        <v>1.4420000620862352</v>
      </c>
    </row>
    <row r="19">
      <c r="A19" s="1" t="s">
        <v>113</v>
      </c>
      <c r="B19" s="1" t="s">
        <v>113</v>
      </c>
      <c r="C19" s="1">
        <f>SUBTOTAL(103,Elements14_232[Elemento])</f>
      </c>
      <c r="D19" s="1" t="s">
        <v>113</v>
      </c>
      <c r="E19" s="1">
        <f>SUBTOTAL(109,Elements14_232[Totais:])</f>
      </c>
    </row>
  </sheetData>
  <mergeCells>
    <mergeCell ref="A1:E2"/>
    <mergeCell ref="A4:E4"/>
    <mergeCell ref="A5:E5"/>
    <mergeCell ref="A12:E13"/>
    <mergeCell ref="A15:E15"/>
    <mergeCell ref="A16:E16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2" r:id="rId18"/>
    <hyperlink ref="B12" r:id="rId19"/>
    <hyperlink ref="C12" r:id="rId20"/>
    <hyperlink ref="D12" r:id="rId21"/>
    <hyperlink ref="E12" r:id="rId22"/>
    <hyperlink ref="A13" r:id="rId23"/>
    <hyperlink ref="B13" r:id="rId24"/>
    <hyperlink ref="C13" r:id="rId25"/>
    <hyperlink ref="D13" r:id="rId26"/>
    <hyperlink ref="E13" r:id="rId27"/>
    <hyperlink ref="A15" r:id="rId28"/>
    <hyperlink ref="B15" r:id="rId29"/>
    <hyperlink ref="C15" r:id="rId30"/>
    <hyperlink ref="D15" r:id="rId31"/>
    <hyperlink ref="E15" r:id="rId32"/>
  </hyperlinks>
  <headerFooter/>
  <tableParts>
    <tablePart r:id="rId1"/>
    <tablePart r:id="rId2"/>
  </tableParts>
</worksheet>
</file>

<file path=xl/worksheets/sheet51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102</v>
      </c>
      <c r="B1" s="9" t="s">
        <v>102</v>
      </c>
      <c r="C1" s="9" t="s">
        <v>102</v>
      </c>
      <c r="D1" s="9" t="s">
        <v>102</v>
      </c>
      <c r="E1" s="9" t="s">
        <v>102</v>
      </c>
    </row>
    <row r="2">
      <c r="A2" s="9" t="s">
        <v>102</v>
      </c>
      <c r="B2" s="9" t="s">
        <v>102</v>
      </c>
      <c r="C2" s="9" t="s">
        <v>102</v>
      </c>
      <c r="D2" s="9" t="s">
        <v>102</v>
      </c>
      <c r="E2" s="9" t="s">
        <v>102</v>
      </c>
    </row>
    <row r="4">
      <c r="A4" s="18" t="s">
        <v>136</v>
      </c>
      <c r="B4" s="18" t="s">
        <v>136</v>
      </c>
      <c r="C4" s="18" t="s">
        <v>136</v>
      </c>
      <c r="D4" s="18" t="s">
        <v>136</v>
      </c>
      <c r="E4" s="18" t="s">
        <v>136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362</v>
      </c>
      <c r="E7" s="17">
        <v>1</v>
      </c>
    </row>
    <row r="8">
      <c r="A8" s="17" t="s">
        <v>179</v>
      </c>
      <c r="B8" s="17" t="s">
        <v>140</v>
      </c>
      <c r="C8" s="17" t="s">
        <v>120</v>
      </c>
      <c r="D8" s="17" t="s">
        <v>363</v>
      </c>
      <c r="E8" s="17">
        <v>1</v>
      </c>
    </row>
    <row r="9">
      <c r="A9" s="1" t="s">
        <v>113</v>
      </c>
      <c r="B9" s="1" t="s">
        <v>113</v>
      </c>
      <c r="C9" s="1">
        <f>SUBTOTAL(103,Elements14_241[Elemento])</f>
      </c>
      <c r="D9" s="1" t="s">
        <v>113</v>
      </c>
      <c r="E9" s="1">
        <f>SUBTOTAL(109,Elements14_241[Totais:])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2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105</v>
      </c>
      <c r="B1" s="9" t="s">
        <v>105</v>
      </c>
      <c r="C1" s="9" t="s">
        <v>105</v>
      </c>
      <c r="D1" s="9" t="s">
        <v>105</v>
      </c>
      <c r="E1" s="9" t="s">
        <v>105</v>
      </c>
    </row>
    <row r="2">
      <c r="A2" s="9" t="s">
        <v>105</v>
      </c>
      <c r="B2" s="9" t="s">
        <v>105</v>
      </c>
      <c r="C2" s="9" t="s">
        <v>105</v>
      </c>
      <c r="D2" s="9" t="s">
        <v>105</v>
      </c>
      <c r="E2" s="9" t="s">
        <v>105</v>
      </c>
    </row>
    <row r="4">
      <c r="A4" s="18" t="s">
        <v>128</v>
      </c>
      <c r="B4" s="18" t="s">
        <v>128</v>
      </c>
      <c r="C4" s="18" t="s">
        <v>128</v>
      </c>
      <c r="D4" s="18" t="s">
        <v>128</v>
      </c>
      <c r="E4" s="18" t="s">
        <v>128</v>
      </c>
    </row>
    <row r="5">
      <c r="A5" s="23" t="s">
        <v>113</v>
      </c>
      <c r="B5" s="23" t="s">
        <v>113</v>
      </c>
      <c r="C5" s="23" t="s">
        <v>113</v>
      </c>
      <c r="D5" s="23" t="s">
        <v>113</v>
      </c>
      <c r="E5" s="23" t="s">
        <v>113</v>
      </c>
    </row>
    <row r="6">
      <c r="A6" s="16" t="s">
        <v>174</v>
      </c>
      <c r="B6" s="16" t="s">
        <v>175</v>
      </c>
      <c r="C6" s="16" t="s">
        <v>176</v>
      </c>
      <c r="D6" s="16" t="s">
        <v>177</v>
      </c>
      <c r="E6" s="16" t="s">
        <v>178</v>
      </c>
    </row>
    <row r="7">
      <c r="A7" s="17" t="s">
        <v>179</v>
      </c>
      <c r="B7" s="17" t="s">
        <v>140</v>
      </c>
      <c r="C7" s="17" t="s">
        <v>120</v>
      </c>
      <c r="D7" s="17" t="s">
        <v>329</v>
      </c>
      <c r="E7" s="17">
        <v>1</v>
      </c>
    </row>
    <row r="8">
      <c r="A8" s="1" t="s">
        <v>113</v>
      </c>
      <c r="B8" s="1" t="s">
        <v>113</v>
      </c>
      <c r="C8" s="1">
        <f>SUBTOTAL(103,Elements14_251[Elemento])</f>
      </c>
      <c r="D8" s="1" t="s">
        <v>113</v>
      </c>
      <c r="E8" s="1">
        <f>SUBTOTAL(109,Elements14_251[Totais:])</f>
      </c>
    </row>
    <row r="11">
      <c r="A11" s="9" t="s">
        <v>105</v>
      </c>
      <c r="B11" s="9" t="s">
        <v>105</v>
      </c>
      <c r="C11" s="9" t="s">
        <v>105</v>
      </c>
      <c r="D11" s="9" t="s">
        <v>105</v>
      </c>
      <c r="E11" s="9" t="s">
        <v>105</v>
      </c>
    </row>
    <row r="12">
      <c r="A12" s="9" t="s">
        <v>105</v>
      </c>
      <c r="B12" s="9" t="s">
        <v>105</v>
      </c>
      <c r="C12" s="9" t="s">
        <v>105</v>
      </c>
      <c r="D12" s="9" t="s">
        <v>105</v>
      </c>
      <c r="E12" s="9" t="s">
        <v>105</v>
      </c>
    </row>
    <row r="14">
      <c r="A14" s="18" t="s">
        <v>128</v>
      </c>
      <c r="B14" s="18" t="s">
        <v>128</v>
      </c>
      <c r="C14" s="18" t="s">
        <v>128</v>
      </c>
      <c r="D14" s="18" t="s">
        <v>128</v>
      </c>
      <c r="E14" s="18" t="s">
        <v>128</v>
      </c>
    </row>
    <row r="15">
      <c r="A15" s="23" t="s">
        <v>113</v>
      </c>
      <c r="B15" s="23" t="s">
        <v>113</v>
      </c>
      <c r="C15" s="23" t="s">
        <v>113</v>
      </c>
      <c r="D15" s="23" t="s">
        <v>113</v>
      </c>
      <c r="E15" s="23" t="s">
        <v>113</v>
      </c>
    </row>
    <row r="16">
      <c r="A16" s="16" t="s">
        <v>174</v>
      </c>
      <c r="B16" s="16" t="s">
        <v>175</v>
      </c>
      <c r="C16" s="16" t="s">
        <v>176</v>
      </c>
      <c r="D16" s="16" t="s">
        <v>177</v>
      </c>
      <c r="E16" s="16" t="s">
        <v>178</v>
      </c>
    </row>
    <row r="17">
      <c r="A17" s="17" t="s">
        <v>179</v>
      </c>
      <c r="B17" s="17" t="s">
        <v>140</v>
      </c>
      <c r="C17" s="17" t="s">
        <v>170</v>
      </c>
      <c r="D17" s="17" t="s">
        <v>358</v>
      </c>
      <c r="E17" s="17">
        <v>1</v>
      </c>
    </row>
    <row r="18">
      <c r="A18" s="17" t="s">
        <v>179</v>
      </c>
      <c r="B18" s="17" t="s">
        <v>140</v>
      </c>
      <c r="C18" s="17" t="s">
        <v>170</v>
      </c>
      <c r="D18" s="17" t="s">
        <v>359</v>
      </c>
      <c r="E18" s="17">
        <v>1</v>
      </c>
    </row>
    <row r="19">
      <c r="A19" s="1" t="s">
        <v>113</v>
      </c>
      <c r="B19" s="1" t="s">
        <v>113</v>
      </c>
      <c r="C19" s="1">
        <f>SUBTOTAL(103,Elements14_252[Elemento])</f>
      </c>
      <c r="D19" s="1" t="s">
        <v>113</v>
      </c>
      <c r="E19" s="1">
        <f>SUBTOTAL(109,Elements14_252[Totais:])</f>
      </c>
    </row>
  </sheetData>
  <mergeCells>
    <mergeCell ref="A1:E2"/>
    <mergeCell ref="A4:E4"/>
    <mergeCell ref="A5:E5"/>
    <mergeCell ref="A11:E12"/>
    <mergeCell ref="A14:E14"/>
    <mergeCell ref="A15:E15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1" r:id="rId18"/>
    <hyperlink ref="B11" r:id="rId19"/>
    <hyperlink ref="C11" r:id="rId20"/>
    <hyperlink ref="D11" r:id="rId21"/>
    <hyperlink ref="E11" r:id="rId22"/>
    <hyperlink ref="A12" r:id="rId23"/>
    <hyperlink ref="B12" r:id="rId24"/>
    <hyperlink ref="C12" r:id="rId25"/>
    <hyperlink ref="D12" r:id="rId26"/>
    <hyperlink ref="E12" r:id="rId27"/>
    <hyperlink ref="A14" r:id="rId28"/>
    <hyperlink ref="B14" r:id="rId29"/>
    <hyperlink ref="C14" r:id="rId30"/>
    <hyperlink ref="D14" r:id="rId31"/>
    <hyperlink ref="E14" r:id="rId32"/>
  </hyperlinks>
  <headerFooter/>
  <tableParts>
    <tablePart r:id="rId1"/>
    <tablePart r:id="rId2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25</v>
      </c>
      <c r="B2" s="12" t="s">
        <v>26</v>
      </c>
      <c r="C2" s="12" t="s">
        <v>14</v>
      </c>
      <c r="D2" s="12" t="s">
        <v>27</v>
      </c>
      <c r="E2" s="12" t="s">
        <v>16</v>
      </c>
      <c r="F2" s="12" t="s">
        <v>127</v>
      </c>
      <c r="G2" s="12">
        <v>354.83</v>
      </c>
      <c r="H2" s="12">
        <v>425.263755</v>
      </c>
      <c r="I2" s="12">
        <v>2551.58253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6</v>
      </c>
      <c r="D8" s="17" t="s">
        <v>128</v>
      </c>
      <c r="E8" s="17">
        <v>6</v>
      </c>
    </row>
    <row r="9">
      <c r="A9" s="17" t="s">
        <v>113</v>
      </c>
      <c r="B9" s="17" t="s">
        <v>113</v>
      </c>
      <c r="C9" s="17">
        <f>SUBTOTAL(109,Criteria_Summary14.4[Elementos])</f>
      </c>
      <c r="D9" s="17" t="s">
        <v>113</v>
      </c>
      <c r="E9" s="17">
        <f>SUBTOTAL(109,Criteria_Summary14.4[Total])</f>
      </c>
    </row>
    <row r="10">
      <c r="A10" s="18" t="s">
        <v>114</v>
      </c>
      <c r="B10" s="18">
        <v>0</v>
      </c>
      <c r="C10" s="19"/>
      <c r="D10" s="19"/>
      <c r="E10" s="18">
        <v>6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6</v>
      </c>
      <c r="C16" s="17" t="s">
        <v>116</v>
      </c>
      <c r="D16" s="17" t="s">
        <v>116</v>
      </c>
      <c r="E16" s="17">
        <v>6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125</v>
      </c>
      <c r="B20" s="17" t="s">
        <v>125</v>
      </c>
      <c r="C20" s="17" t="s">
        <v>125</v>
      </c>
      <c r="D20" s="17" t="s">
        <v>126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29</v>
      </c>
      <c r="B2" s="12" t="s">
        <v>30</v>
      </c>
      <c r="C2" s="12" t="s">
        <v>14</v>
      </c>
      <c r="D2" s="12" t="s">
        <v>31</v>
      </c>
      <c r="E2" s="12" t="s">
        <v>16</v>
      </c>
      <c r="F2" s="12" t="s">
        <v>106</v>
      </c>
      <c r="G2" s="12">
        <v>904.58</v>
      </c>
      <c r="H2" s="12">
        <v>1084.1391300000003</v>
      </c>
      <c r="I2" s="12">
        <v>13009.669560000002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12</v>
      </c>
      <c r="D8" s="17" t="s">
        <v>128</v>
      </c>
      <c r="E8" s="17">
        <v>12</v>
      </c>
    </row>
    <row r="9">
      <c r="A9" s="17" t="s">
        <v>113</v>
      </c>
      <c r="B9" s="17" t="s">
        <v>113</v>
      </c>
      <c r="C9" s="17">
        <f>SUBTOTAL(109,Criteria_Summary14.5[Elementos])</f>
      </c>
      <c r="D9" s="17" t="s">
        <v>113</v>
      </c>
      <c r="E9" s="17">
        <f>SUBTOTAL(109,Criteria_Summary14.5[Total])</f>
      </c>
    </row>
    <row r="10">
      <c r="A10" s="18" t="s">
        <v>114</v>
      </c>
      <c r="B10" s="18">
        <v>0</v>
      </c>
      <c r="C10" s="19"/>
      <c r="D10" s="19"/>
      <c r="E10" s="18">
        <v>12</v>
      </c>
    </row>
    <row r="13">
      <c r="A13" s="18" t="s">
        <v>128</v>
      </c>
      <c r="B13" s="18" t="s">
        <v>128</v>
      </c>
      <c r="C13" s="18" t="s">
        <v>128</v>
      </c>
      <c r="D13" s="18" t="s">
        <v>128</v>
      </c>
      <c r="E13" s="18" t="s">
        <v>128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12</v>
      </c>
      <c r="C16" s="17" t="s">
        <v>116</v>
      </c>
      <c r="D16" s="17" t="s">
        <v>116</v>
      </c>
      <c r="E16" s="17">
        <v>12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123</v>
      </c>
      <c r="B20" s="17" t="s">
        <v>123</v>
      </c>
      <c r="C20" s="17" t="s">
        <v>123</v>
      </c>
      <c r="D20" s="17" t="s">
        <v>120</v>
      </c>
      <c r="E20" s="17" t="s">
        <v>121</v>
      </c>
    </row>
    <row r="21">
      <c r="A21" s="17" t="s">
        <v>123</v>
      </c>
      <c r="B21" s="17" t="s">
        <v>123</v>
      </c>
      <c r="C21" s="17" t="s">
        <v>123</v>
      </c>
      <c r="D21" s="17" t="s">
        <v>124</v>
      </c>
      <c r="E21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32</v>
      </c>
      <c r="B2" s="12" t="s">
        <v>33</v>
      </c>
      <c r="C2" s="12" t="s">
        <v>14</v>
      </c>
      <c r="D2" s="12" t="s">
        <v>34</v>
      </c>
      <c r="E2" s="12" t="s">
        <v>16</v>
      </c>
      <c r="F2" s="12" t="s">
        <v>129</v>
      </c>
      <c r="G2" s="12">
        <v>44.8927</v>
      </c>
      <c r="H2" s="12">
        <v>53.803900950000006</v>
      </c>
      <c r="I2" s="12">
        <v>807.05851425000014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15</v>
      </c>
      <c r="D8" s="17" t="s">
        <v>112</v>
      </c>
      <c r="E8" s="17">
        <v>15</v>
      </c>
    </row>
    <row r="9">
      <c r="A9" s="17" t="s">
        <v>113</v>
      </c>
      <c r="B9" s="17" t="s">
        <v>113</v>
      </c>
      <c r="C9" s="17">
        <f>SUBTOTAL(109,Criteria_Summary14.6[Elementos])</f>
      </c>
      <c r="D9" s="17" t="s">
        <v>113</v>
      </c>
      <c r="E9" s="17">
        <f>SUBTOTAL(109,Criteria_Summary14.6[Total])</f>
      </c>
    </row>
    <row r="10">
      <c r="A10" s="18" t="s">
        <v>114</v>
      </c>
      <c r="B10" s="18">
        <v>0</v>
      </c>
      <c r="C10" s="19"/>
      <c r="D10" s="19"/>
      <c r="E10" s="18">
        <v>15</v>
      </c>
    </row>
    <row r="13">
      <c r="A13" s="18" t="s">
        <v>112</v>
      </c>
      <c r="B13" s="18" t="s">
        <v>112</v>
      </c>
      <c r="C13" s="18" t="s">
        <v>112</v>
      </c>
      <c r="D13" s="18" t="s">
        <v>112</v>
      </c>
      <c r="E13" s="18" t="s">
        <v>112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15</v>
      </c>
      <c r="C16" s="17" t="s">
        <v>116</v>
      </c>
      <c r="D16" s="17" t="s">
        <v>116</v>
      </c>
      <c r="E16" s="17">
        <v>15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130</v>
      </c>
      <c r="B20" s="17" t="s">
        <v>130</v>
      </c>
      <c r="C20" s="17" t="s">
        <v>130</v>
      </c>
      <c r="D20" s="17" t="s">
        <v>131</v>
      </c>
      <c r="E20" s="17" t="s">
        <v>121</v>
      </c>
    </row>
    <row r="21">
      <c r="A21" s="17" t="s">
        <v>132</v>
      </c>
      <c r="B21" s="17" t="s">
        <v>132</v>
      </c>
      <c r="C21" s="17" t="s">
        <v>132</v>
      </c>
      <c r="D21" s="17" t="s">
        <v>133</v>
      </c>
      <c r="E21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36</v>
      </c>
      <c r="B2" s="12" t="s">
        <v>37</v>
      </c>
      <c r="C2" s="12" t="s">
        <v>14</v>
      </c>
      <c r="D2" s="12" t="s">
        <v>38</v>
      </c>
      <c r="E2" s="12" t="s">
        <v>16</v>
      </c>
      <c r="F2" s="12" t="s">
        <v>134</v>
      </c>
      <c r="G2" s="12">
        <v>274.59</v>
      </c>
      <c r="H2" s="12">
        <v>329.096115</v>
      </c>
      <c r="I2" s="12">
        <v>1316.38446</v>
      </c>
    </row>
    <row r="5">
      <c r="A5" s="14" t="s">
        <v>107</v>
      </c>
      <c r="B5" s="14" t="s">
        <v>107</v>
      </c>
      <c r="C5" s="14" t="s">
        <v>107</v>
      </c>
      <c r="D5" s="14" t="s">
        <v>107</v>
      </c>
      <c r="E5" s="14" t="s">
        <v>107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108</v>
      </c>
      <c r="C7" s="16" t="s">
        <v>109</v>
      </c>
      <c r="D7" s="16" t="s">
        <v>110</v>
      </c>
      <c r="E7" s="16" t="s">
        <v>9</v>
      </c>
    </row>
    <row r="8">
      <c r="A8" s="17">
        <v>1</v>
      </c>
      <c r="B8" s="17" t="s">
        <v>111</v>
      </c>
      <c r="C8" s="17">
        <v>4</v>
      </c>
      <c r="D8" s="17" t="s">
        <v>112</v>
      </c>
      <c r="E8" s="17">
        <v>4</v>
      </c>
    </row>
    <row r="9">
      <c r="A9" s="17" t="s">
        <v>113</v>
      </c>
      <c r="B9" s="17" t="s">
        <v>113</v>
      </c>
      <c r="C9" s="17">
        <f>SUBTOTAL(109,Criteria_Summary14.7[Elementos])</f>
      </c>
      <c r="D9" s="17" t="s">
        <v>113</v>
      </c>
      <c r="E9" s="17">
        <f>SUBTOTAL(109,Criteria_Summary14.7[Total])</f>
      </c>
    </row>
    <row r="10">
      <c r="A10" s="18" t="s">
        <v>114</v>
      </c>
      <c r="B10" s="18">
        <v>0</v>
      </c>
      <c r="C10" s="19"/>
      <c r="D10" s="19"/>
      <c r="E10" s="18">
        <v>4</v>
      </c>
    </row>
    <row r="13">
      <c r="A13" s="18" t="s">
        <v>112</v>
      </c>
      <c r="B13" s="18" t="s">
        <v>112</v>
      </c>
      <c r="C13" s="18" t="s">
        <v>112</v>
      </c>
      <c r="D13" s="18" t="s">
        <v>112</v>
      </c>
      <c r="E13" s="18" t="s">
        <v>112</v>
      </c>
    </row>
    <row r="14">
      <c r="A14" s="20"/>
      <c r="B14" s="20"/>
      <c r="C14" s="20"/>
      <c r="D14" s="20"/>
      <c r="E14" s="20"/>
    </row>
    <row r="15">
      <c r="A15" s="21" t="s">
        <v>108</v>
      </c>
      <c r="B15" s="21" t="s">
        <v>109</v>
      </c>
      <c r="C15" s="21" t="s">
        <v>115</v>
      </c>
      <c r="D15" s="21" t="s">
        <v>115</v>
      </c>
      <c r="E15" s="21" t="s">
        <v>9</v>
      </c>
    </row>
    <row r="16">
      <c r="A16" s="17" t="s">
        <v>111</v>
      </c>
      <c r="B16" s="17">
        <v>4</v>
      </c>
      <c r="C16" s="17" t="s">
        <v>116</v>
      </c>
      <c r="D16" s="17" t="s">
        <v>116</v>
      </c>
      <c r="E16" s="17">
        <v>4</v>
      </c>
    </row>
    <row r="18">
      <c r="A18" s="22" t="s">
        <v>117</v>
      </c>
      <c r="B18" s="22" t="s">
        <v>117</v>
      </c>
      <c r="C18" s="22" t="s">
        <v>117</v>
      </c>
      <c r="D18" s="22" t="s">
        <v>117</v>
      </c>
      <c r="E18" s="22" t="s">
        <v>117</v>
      </c>
    </row>
    <row r="19">
      <c r="A19" s="21" t="s">
        <v>118</v>
      </c>
      <c r="B19" s="21"/>
      <c r="C19" s="21"/>
      <c r="D19" s="21" t="s">
        <v>108</v>
      </c>
      <c r="E19" s="21"/>
    </row>
    <row r="20">
      <c r="A20" s="17" t="s">
        <v>132</v>
      </c>
      <c r="B20" s="17" t="s">
        <v>132</v>
      </c>
      <c r="C20" s="17" t="s">
        <v>132</v>
      </c>
      <c r="D20" s="17" t="s">
        <v>133</v>
      </c>
      <c r="E20" s="17" t="s">
        <v>121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